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Сводные данные" sheetId="2" r:id="rId1"/>
    <sheet name="Учебный план" sheetId="1" r:id="rId2"/>
  </sheets>
  <calcPr calcId="162913"/>
</workbook>
</file>

<file path=xl/calcChain.xml><?xml version="1.0" encoding="utf-8"?>
<calcChain xmlns="http://schemas.openxmlformats.org/spreadsheetml/2006/main">
  <c r="P66" i="1" l="1"/>
  <c r="G16" i="2" l="1"/>
  <c r="E16" i="2"/>
  <c r="D16" i="2"/>
  <c r="I16" i="2" s="1"/>
  <c r="B16" i="2"/>
  <c r="I15" i="2"/>
  <c r="I14" i="2"/>
  <c r="I13" i="2"/>
  <c r="I12" i="2"/>
  <c r="M21" i="1" l="1"/>
  <c r="H52" i="1" l="1"/>
  <c r="F52" i="1" s="1"/>
  <c r="F51" i="1" s="1"/>
  <c r="H49" i="1"/>
  <c r="F49" i="1" s="1"/>
  <c r="F48" i="1" s="1"/>
  <c r="G43" i="1"/>
  <c r="N43" i="1"/>
  <c r="H45" i="1"/>
  <c r="F45" i="1" s="1"/>
  <c r="H44" i="1"/>
  <c r="F44" i="1" s="1"/>
  <c r="J39" i="1"/>
  <c r="I39" i="1"/>
  <c r="H39" i="1"/>
  <c r="G39" i="1"/>
  <c r="F41" i="1"/>
  <c r="F40" i="1"/>
  <c r="F43" i="1" l="1"/>
  <c r="F37" i="1"/>
  <c r="F36" i="1"/>
  <c r="F35" i="1"/>
  <c r="F34" i="1"/>
  <c r="F33" i="1"/>
  <c r="F23" i="1"/>
  <c r="F24" i="1"/>
  <c r="F25" i="1"/>
  <c r="F26" i="1"/>
  <c r="F27" i="1"/>
  <c r="F28" i="1"/>
  <c r="F29" i="1"/>
  <c r="F30" i="1"/>
  <c r="F31" i="1"/>
  <c r="F32" i="1"/>
  <c r="F22" i="1"/>
  <c r="F19" i="1"/>
  <c r="F18" i="1"/>
  <c r="F13" i="1"/>
  <c r="F14" i="1"/>
  <c r="F15" i="1"/>
  <c r="F16" i="1"/>
  <c r="F12" i="1"/>
  <c r="L39" i="1"/>
  <c r="L43" i="1"/>
  <c r="L48" i="1"/>
  <c r="L51" i="1"/>
  <c r="F17" i="1" l="1"/>
  <c r="L38" i="1"/>
  <c r="F11" i="1"/>
  <c r="F21" i="1"/>
  <c r="G51" i="1"/>
  <c r="G48" i="1"/>
  <c r="G21" i="1"/>
  <c r="G17" i="1"/>
  <c r="G11" i="1"/>
  <c r="L20" i="1" l="1"/>
  <c r="L54" i="1"/>
  <c r="G38" i="1"/>
  <c r="G20" i="1" s="1"/>
  <c r="G54" i="1" s="1"/>
  <c r="U68" i="1"/>
  <c r="S68" i="1"/>
  <c r="R68" i="1"/>
  <c r="R67" i="1"/>
  <c r="Q68" i="1"/>
  <c r="Q67" i="1"/>
  <c r="P67" i="1"/>
  <c r="U63" i="1"/>
  <c r="V63" i="1"/>
  <c r="T63" i="1"/>
  <c r="S63" i="1"/>
  <c r="P63" i="1"/>
  <c r="O63" i="1"/>
  <c r="M39" i="1"/>
  <c r="M51" i="1"/>
  <c r="M48" i="1"/>
  <c r="M43" i="1"/>
  <c r="N17" i="1" l="1"/>
  <c r="N21" i="1" l="1"/>
  <c r="J21" i="1"/>
  <c r="I21" i="1"/>
  <c r="R63" i="1" l="1"/>
  <c r="H21" i="1" l="1"/>
  <c r="M38" i="1" l="1"/>
  <c r="N39" i="1"/>
  <c r="F39" i="1" s="1"/>
  <c r="Q63" i="1" l="1"/>
  <c r="V68" i="1" l="1"/>
  <c r="V66" i="1"/>
  <c r="U67" i="1"/>
  <c r="U66" i="1"/>
  <c r="T66" i="1"/>
  <c r="S67" i="1"/>
  <c r="S66" i="1"/>
  <c r="R66" i="1"/>
  <c r="Q66" i="1"/>
  <c r="O68" i="1"/>
  <c r="O66" i="1"/>
  <c r="I11" i="1" l="1"/>
  <c r="K51" i="1"/>
  <c r="J51" i="1"/>
  <c r="I51" i="1"/>
  <c r="H51" i="1"/>
  <c r="J48" i="1"/>
  <c r="I48" i="1"/>
  <c r="H48" i="1"/>
  <c r="N38" i="1"/>
  <c r="K43" i="1"/>
  <c r="J43" i="1"/>
  <c r="I43" i="1"/>
  <c r="H43" i="1"/>
  <c r="M17" i="1"/>
  <c r="J17" i="1"/>
  <c r="I17" i="1"/>
  <c r="H17" i="1"/>
  <c r="M11" i="1"/>
  <c r="F57" i="1" s="1"/>
  <c r="K38" i="1" l="1"/>
  <c r="K20" i="1" s="1"/>
  <c r="K54" i="1" s="1"/>
  <c r="J38" i="1"/>
  <c r="J20" i="1" s="1"/>
  <c r="I38" i="1"/>
  <c r="I20" i="1" s="1"/>
  <c r="I54" i="1" s="1"/>
  <c r="H38" i="1"/>
  <c r="H20" i="1" s="1"/>
  <c r="M20" i="1"/>
  <c r="M54" i="1" s="1"/>
  <c r="N20" i="1"/>
  <c r="J11" i="1"/>
  <c r="J54" i="1" l="1"/>
  <c r="F38" i="1"/>
  <c r="F20" i="1" s="1"/>
  <c r="F54" i="1" s="1"/>
  <c r="H11" i="1"/>
  <c r="H54" i="1" s="1"/>
  <c r="N11" i="1"/>
  <c r="F56" i="1" s="1"/>
  <c r="N54" i="1" l="1"/>
  <c r="F62" i="1"/>
</calcChain>
</file>

<file path=xl/sharedStrings.xml><?xml version="1.0" encoding="utf-8"?>
<sst xmlns="http://schemas.openxmlformats.org/spreadsheetml/2006/main" count="163" uniqueCount="150">
  <si>
    <t xml:space="preserve">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</si>
  <si>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</si>
  <si>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</si>
  <si>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программы в академических часах</t>
  </si>
  <si>
    <t>Распределение по курсам  и семестрам (час. в семестр ) работы обучающихся во взаимодействии с преподавателем</t>
  </si>
  <si>
    <t>Всего</t>
  </si>
  <si>
    <t xml:space="preserve">Работа обучающихся во взаимодействии с преподавателем </t>
  </si>
  <si>
    <t>I курс</t>
  </si>
  <si>
    <t>II курс</t>
  </si>
  <si>
    <t>III курс</t>
  </si>
  <si>
    <t>IV курс</t>
  </si>
  <si>
    <t>Занятия по дисциплинам и МДК</t>
  </si>
  <si>
    <t>Практики</t>
  </si>
  <si>
    <t>Консультации</t>
  </si>
  <si>
    <t>Промежуточная аттестация</t>
  </si>
  <si>
    <t>Всего по дисциплинам/МДК</t>
  </si>
  <si>
    <t xml:space="preserve">Физическая культура </t>
  </si>
  <si>
    <t>Математика</t>
  </si>
  <si>
    <t xml:space="preserve">Информатика 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</si>
  <si>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</si>
  <si>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</si>
  <si>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</si>
  <si>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</si>
  <si>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</si>
  <si>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</si>
  <si>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ОП.05</t>
  </si>
  <si>
    <t>ОП.06</t>
  </si>
  <si>
    <t>Иностранный язык в профессиональной деятельности</t>
  </si>
  <si>
    <t>П.00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</si>
  <si>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</si>
  <si>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</si>
  <si>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</si>
  <si>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</si>
  <si>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</si>
  <si>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</si>
  <si>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</si>
  <si>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</si>
  <si>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</si>
  <si>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</si>
  <si>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</si>
  <si>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</si>
  <si>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</si>
  <si>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</si>
  <si>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Промежуточная аттеатация</t>
  </si>
  <si>
    <t>Государственная итоговая аттестация</t>
  </si>
  <si>
    <t>ГИА</t>
  </si>
  <si>
    <t>ИТОГО (36 часов в неделю)</t>
  </si>
  <si>
    <t xml:space="preserve">Консультации входят в общий объём учебной нагрузки и определены для каждой УД и ПМ индивидуально. </t>
  </si>
  <si>
    <t>дисциплин и МДК</t>
  </si>
  <si>
    <t>учебной практики</t>
  </si>
  <si>
    <t>Государственная итоговая аттестация:</t>
  </si>
  <si>
    <t>защита выпускной квалификационной работы в виде демонстрационного экзамена</t>
  </si>
  <si>
    <t>экзаменов</t>
  </si>
  <si>
    <t>дифф. зачетов</t>
  </si>
  <si>
    <t>зачетов</t>
  </si>
  <si>
    <t>лекций</t>
  </si>
  <si>
    <t>курсовых работ(проектов) для СПО</t>
  </si>
  <si>
    <t>История</t>
  </si>
  <si>
    <t>лаб и практ занятия, включая семинары</t>
  </si>
  <si>
    <t>Объем образовательной нагрузки</t>
  </si>
  <si>
    <t>ОГСЭ.00</t>
  </si>
  <si>
    <t>Общий гуманитарный и социально-экономический цикл</t>
  </si>
  <si>
    <t>Основы философии</t>
  </si>
  <si>
    <t>ОГСЭ.01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</si>
  <si>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</si>
  <si>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</si>
  <si>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</si>
  <si>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</si>
  <si>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</si>
  <si>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</si>
  <si>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естественно-научный цикл</t>
  </si>
  <si>
    <t>ЕН.01</t>
  </si>
  <si>
    <t>ЕН.02</t>
  </si>
  <si>
    <t>Профессиональный цикл</t>
  </si>
  <si>
    <t>Общепрофессиональные дисциплины</t>
  </si>
  <si>
    <t>Техническая механика</t>
  </si>
  <si>
    <t>Инженерная графика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</si>
  <si>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</si>
  <si>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</si>
  <si>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</si>
  <si>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</si>
  <si>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</si>
  <si>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Основы предпринимательской деятельности</t>
  </si>
  <si>
    <t>ОП.11</t>
  </si>
  <si>
    <t>Эффективное поведение на рынке труда</t>
  </si>
  <si>
    <t>ПМ.04</t>
  </si>
  <si>
    <t>МДК.04.01</t>
  </si>
  <si>
    <t>ПП.04</t>
  </si>
  <si>
    <t>Производственная практика (по профилю специальности)</t>
  </si>
  <si>
    <t>Итого по циклам (обязательная и варитивная часть)</t>
  </si>
  <si>
    <t>ПДП.00</t>
  </si>
  <si>
    <t>Производственная практика (преддипломная)</t>
  </si>
  <si>
    <t>ПА.00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</si>
  <si>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</si>
  <si>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</si>
  <si>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</si>
  <si>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</si>
  <si>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</si>
  <si>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3а</t>
  </si>
  <si>
    <t>3б</t>
  </si>
  <si>
    <t>3в</t>
  </si>
  <si>
    <t>ДЗ</t>
  </si>
  <si>
    <t>Э</t>
  </si>
  <si>
    <t>З</t>
  </si>
  <si>
    <t>производ. практики и преддипломной практики</t>
  </si>
  <si>
    <t>Электротехника и электроника</t>
  </si>
  <si>
    <t>ОП.12</t>
  </si>
  <si>
    <t>ОП.13</t>
  </si>
  <si>
    <t>ОП.14</t>
  </si>
  <si>
    <t>ОП.15</t>
  </si>
  <si>
    <t>Материаловедение</t>
  </si>
  <si>
    <t>Метрология и стандартизация</t>
  </si>
  <si>
    <t>Структура транспортной системы</t>
  </si>
  <si>
    <t>Охрана труда</t>
  </si>
  <si>
    <t>Технология отрасли строительства</t>
  </si>
  <si>
    <t>Экономика предприятия</t>
  </si>
  <si>
    <t>ОП.16</t>
  </si>
  <si>
    <t>Автоматизация производственных процессов</t>
  </si>
  <si>
    <t>Правовое обеспечение профессиональной деятельности</t>
  </si>
  <si>
    <t>Эксплуатационные материалы</t>
  </si>
  <si>
    <t xml:space="preserve">Эксплуатация подъемно-транспортных, строительных, дорожных машин и оборудования при строительстве, содержании и ремонте дорог </t>
  </si>
  <si>
    <t>Техническая эксплуатация дорог и дорожных сооружений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</si>
  <si>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комплексов.</t>
  </si>
  <si>
    <t>ПП.01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</si>
  <si>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</si>
  <si>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</si>
  <si>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</si>
  <si>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УП.02</t>
  </si>
  <si>
    <t xml:space="preserve">Организация работы первичных трудовых коллективов </t>
  </si>
  <si>
    <t>Организация работы и управление подразделением организации</t>
  </si>
  <si>
    <t>Выполнение работ по профессии: 18522 Слесарь по ремонту дорожно-строительных машин и тракторов</t>
  </si>
  <si>
    <t>Слесарные работы по ремонту дорожно-строительных машин и тракторов</t>
  </si>
  <si>
    <t>Самостоятельная учебная  работа</t>
  </si>
  <si>
    <t>2, 4, 6</t>
  </si>
  <si>
    <t>1 сем./ 2 нед.</t>
  </si>
  <si>
    <t>2 сем/3 нед.</t>
  </si>
  <si>
    <t>3 сем./ 3 нед.</t>
  </si>
  <si>
    <t>4 сем./3 нед.</t>
  </si>
  <si>
    <t>5 сем./ 2 нед.</t>
  </si>
  <si>
    <t>6 сем./4 нед.</t>
  </si>
  <si>
    <t>7 сем./ 3 нед.</t>
  </si>
  <si>
    <t>8 сем./ 4 нед.</t>
  </si>
  <si>
    <t xml:space="preserve">Квалификация: Техник
Форма обучения – заочная
Нормативный срок освоения ППССЗ – 3года и 10  мес.
на базе   среднего общего    образования
Профиль получаемого профессионального образования:  технический     
</t>
  </si>
  <si>
    <t>1. Сводные данные по бюджету времени (в неделях) заоч</t>
  </si>
  <si>
    <t>Курсы</t>
  </si>
  <si>
    <t>Обучение по дисциплинам и междисциплинарным курсам</t>
  </si>
  <si>
    <t>Каникулы</t>
  </si>
  <si>
    <t>по профилю специальности</t>
  </si>
  <si>
    <r>
      <t>преддипломная</t>
    </r>
    <r>
      <rPr>
        <sz val="12"/>
        <rFont val="Times New Roman"/>
        <family val="1"/>
        <charset val="204"/>
      </rPr>
      <t xml:space="preserve"> (для ППССЗ)</t>
    </r>
  </si>
  <si>
    <t>Промежуточная аттестация, консультации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</si>
</sst>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2" fillId="4" borderId="2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justify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0" fillId="2" borderId="0" xfId="0" applyFill="1"/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5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2" sqref="H12"/>
    </sheetView>
  </sheetViews>
  <sheetFormatPr defaultRowHeight="14.4" x14ac:dyDescent="0.3"/>
  <cols>
    <col min="2" max="2" width="20.109375" customWidth="1"/>
    <col min="3" max="3" width="11.44140625" customWidth="1"/>
    <col min="4" max="4" width="16.109375" customWidth="1"/>
    <col min="5" max="5" width="24.44140625" customWidth="1"/>
    <col min="6" max="6" width="18.5546875" customWidth="1"/>
    <col min="7" max="7" width="19.44140625" customWidth="1"/>
    <col min="8" max="8" width="11.77734375" customWidth="1"/>
    <col min="9" max="9" width="21.6640625" customWidth="1"/>
  </cols>
  <sheetData>
    <row r="1" spans="1:9" ht="27.6" customHeight="1" x14ac:dyDescent="0.3"/>
    <row r="2" spans="1:9" ht="21.6" customHeight="1" x14ac:dyDescent="0.3">
      <c r="G2" s="98" t="s">
        <v>142</v>
      </c>
      <c r="H2" s="99"/>
      <c r="I2" s="99"/>
    </row>
    <row r="3" spans="1:9" x14ac:dyDescent="0.3">
      <c r="G3" s="99"/>
      <c r="H3" s="99"/>
      <c r="I3" s="99"/>
    </row>
    <row r="4" spans="1:9" x14ac:dyDescent="0.3">
      <c r="G4" s="99"/>
      <c r="H4" s="99"/>
      <c r="I4" s="99"/>
    </row>
    <row r="5" spans="1:9" ht="52.2" customHeight="1" x14ac:dyDescent="0.3">
      <c r="G5" s="99"/>
      <c r="H5" s="99"/>
      <c r="I5" s="99"/>
    </row>
    <row r="7" spans="1:9" ht="28.8" customHeight="1" x14ac:dyDescent="0.3">
      <c r="A7" s="84"/>
      <c r="B7" s="85" t="s">
        <v>143</v>
      </c>
      <c r="C7" s="84"/>
      <c r="D7" s="84"/>
      <c r="E7" s="84"/>
      <c r="F7" s="84"/>
      <c r="G7" s="84"/>
      <c r="H7" s="84"/>
      <c r="I7" s="84"/>
    </row>
    <row r="8" spans="1:9" ht="15.6" x14ac:dyDescent="0.3">
      <c r="A8" s="84"/>
      <c r="B8" s="84"/>
      <c r="C8" s="84"/>
      <c r="D8" s="84"/>
      <c r="E8" s="84"/>
      <c r="F8" s="84"/>
      <c r="G8" s="84"/>
      <c r="H8" s="84"/>
      <c r="I8" s="84"/>
    </row>
    <row r="9" spans="1:9" ht="15.6" x14ac:dyDescent="0.3">
      <c r="A9" s="100" t="s">
        <v>144</v>
      </c>
      <c r="B9" s="100" t="s">
        <v>145</v>
      </c>
      <c r="C9" s="100" t="s">
        <v>34</v>
      </c>
      <c r="D9" s="100" t="s">
        <v>35</v>
      </c>
      <c r="E9" s="100"/>
      <c r="F9" s="100" t="s">
        <v>149</v>
      </c>
      <c r="G9" s="100" t="s">
        <v>44</v>
      </c>
      <c r="H9" s="100" t="s">
        <v>146</v>
      </c>
      <c r="I9" s="100" t="s">
        <v>5</v>
      </c>
    </row>
    <row r="10" spans="1:9" ht="46.8" x14ac:dyDescent="0.3">
      <c r="A10" s="100"/>
      <c r="B10" s="100"/>
      <c r="C10" s="100"/>
      <c r="D10" s="86" t="s">
        <v>147</v>
      </c>
      <c r="E10" s="86" t="s">
        <v>148</v>
      </c>
      <c r="F10" s="100"/>
      <c r="G10" s="100"/>
      <c r="H10" s="100"/>
      <c r="I10" s="100"/>
    </row>
    <row r="11" spans="1:9" ht="15.6" x14ac:dyDescent="0.3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</row>
    <row r="12" spans="1:9" ht="15.6" x14ac:dyDescent="0.3">
      <c r="A12" s="88" t="s">
        <v>7</v>
      </c>
      <c r="B12" s="88">
        <v>4</v>
      </c>
      <c r="C12" s="88"/>
      <c r="D12" s="88"/>
      <c r="E12" s="88"/>
      <c r="F12" s="96">
        <v>1</v>
      </c>
      <c r="G12" s="88"/>
      <c r="H12" s="88"/>
      <c r="I12" s="88">
        <f>SUM(B12:H12)</f>
        <v>5</v>
      </c>
    </row>
    <row r="13" spans="1:9" ht="15.6" x14ac:dyDescent="0.3">
      <c r="A13" s="88" t="s">
        <v>8</v>
      </c>
      <c r="B13" s="88">
        <v>4</v>
      </c>
      <c r="C13" s="88"/>
      <c r="D13" s="88"/>
      <c r="E13" s="88"/>
      <c r="F13" s="96">
        <v>2</v>
      </c>
      <c r="G13" s="88"/>
      <c r="H13" s="88"/>
      <c r="I13" s="88">
        <f>SUM(B13:H13)</f>
        <v>6</v>
      </c>
    </row>
    <row r="14" spans="1:9" ht="15.6" x14ac:dyDescent="0.3">
      <c r="A14" s="88" t="s">
        <v>9</v>
      </c>
      <c r="B14" s="88">
        <v>4</v>
      </c>
      <c r="C14" s="88"/>
      <c r="D14" s="88"/>
      <c r="E14" s="88"/>
      <c r="F14" s="96">
        <v>2</v>
      </c>
      <c r="G14" s="88"/>
      <c r="H14" s="88"/>
      <c r="I14" s="88">
        <f>SUM(B14:H14)</f>
        <v>6</v>
      </c>
    </row>
    <row r="15" spans="1:9" ht="15.6" x14ac:dyDescent="0.3">
      <c r="A15" s="88" t="s">
        <v>10</v>
      </c>
      <c r="B15" s="88">
        <v>4</v>
      </c>
      <c r="C15" s="88"/>
      <c r="D15" s="88"/>
      <c r="E15" s="88">
        <v>4</v>
      </c>
      <c r="F15" s="96">
        <v>2</v>
      </c>
      <c r="G15" s="88">
        <v>6</v>
      </c>
      <c r="H15" s="88"/>
      <c r="I15" s="88">
        <f>SUM(B15:H15)</f>
        <v>16</v>
      </c>
    </row>
    <row r="16" spans="1:9" ht="15.6" x14ac:dyDescent="0.3">
      <c r="A16" s="87" t="s">
        <v>5</v>
      </c>
      <c r="B16" s="87">
        <f>SUM(B12:B15)</f>
        <v>16</v>
      </c>
      <c r="C16" s="87">
        <v>0</v>
      </c>
      <c r="D16" s="87">
        <f>SUM(D12:D15)</f>
        <v>0</v>
      </c>
      <c r="E16" s="87">
        <f>SUM(E12:E15)</f>
        <v>4</v>
      </c>
      <c r="F16" s="87">
        <v>6</v>
      </c>
      <c r="G16" s="87">
        <f>SUM(G12:G15)</f>
        <v>6</v>
      </c>
      <c r="H16" s="87"/>
      <c r="I16" s="87">
        <f>SUM(B16:H16)</f>
        <v>32</v>
      </c>
    </row>
  </sheetData>
  <mergeCells count="9">
    <mergeCell ref="G2:I5"/>
    <mergeCell ref="H9:H10"/>
    <mergeCell ref="I9:I10"/>
    <mergeCell ref="A9:A10"/>
    <mergeCell ref="B9:B10"/>
    <mergeCell ref="C9:C10"/>
    <mergeCell ref="D9:E9"/>
    <mergeCell ref="F9:F10"/>
    <mergeCell ref="G9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2"/>
  <sheetViews>
    <sheetView topLeftCell="A10" zoomScaleNormal="100" workbookViewId="0">
      <selection activeCell="D19" sqref="D19"/>
    </sheetView>
  </sheetViews>
  <sheetFormatPr defaultRowHeight="14.4" x14ac:dyDescent="0.3"/>
  <cols>
    <col min="1" max="1" width="11.88671875" customWidth="1"/>
    <col min="2" max="2" width="20.6640625" customWidth="1"/>
    <col min="3" max="3" width="6" customWidth="1"/>
    <col min="4" max="4" width="4.88671875" customWidth="1"/>
    <col min="5" max="5" width="5.44140625" customWidth="1"/>
    <col min="6" max="6" width="10.5546875" customWidth="1"/>
    <col min="7" max="7" width="8" style="68" customWidth="1"/>
    <col min="8" max="8" width="7.33203125" customWidth="1"/>
    <col min="9" max="9" width="6.6640625" customWidth="1"/>
    <col min="10" max="10" width="6" customWidth="1"/>
    <col min="11" max="11" width="8.44140625" customWidth="1"/>
    <col min="12" max="12" width="4.44140625" customWidth="1"/>
    <col min="13" max="13" width="7" customWidth="1"/>
    <col min="14" max="14" width="5.33203125" customWidth="1"/>
    <col min="15" max="15" width="10.109375" customWidth="1"/>
    <col min="16" max="16" width="8.109375" customWidth="1"/>
    <col min="17" max="17" width="10.21875" style="15" customWidth="1"/>
    <col min="18" max="18" width="9.33203125" style="15" customWidth="1"/>
    <col min="19" max="19" width="10.44140625" customWidth="1"/>
    <col min="20" max="20" width="10.5546875" customWidth="1"/>
    <col min="21" max="21" width="12.21875" customWidth="1"/>
    <col min="22" max="22" width="11.33203125" customWidth="1"/>
  </cols>
  <sheetData>
    <row r="1" spans="1:22" x14ac:dyDescent="0.3">
      <c r="P1" s="68"/>
      <c r="Q1" s="68"/>
      <c r="R1" s="68"/>
      <c r="S1" s="68"/>
    </row>
    <row r="2" spans="1:22" x14ac:dyDescent="0.3">
      <c r="P2" s="68"/>
      <c r="Q2" s="68"/>
      <c r="R2" s="68"/>
      <c r="S2" s="68"/>
    </row>
    <row r="3" spans="1:22" x14ac:dyDescent="0.3">
      <c r="P3" s="68"/>
      <c r="Q3" s="68"/>
      <c r="R3" s="68"/>
      <c r="S3" s="68"/>
    </row>
    <row r="4" spans="1:22" ht="15.75" customHeight="1" x14ac:dyDescent="0.3">
      <c r="A4" s="102" t="s">
        <v>0</v>
      </c>
      <c r="B4" s="103" t="s">
        <v>1</v>
      </c>
      <c r="C4" s="103" t="s">
        <v>2</v>
      </c>
      <c r="D4" s="103"/>
      <c r="E4" s="103"/>
      <c r="F4" s="104" t="s">
        <v>3</v>
      </c>
      <c r="G4" s="104"/>
      <c r="H4" s="104"/>
      <c r="I4" s="104"/>
      <c r="J4" s="104"/>
      <c r="K4" s="104"/>
      <c r="L4" s="104"/>
      <c r="M4" s="104"/>
      <c r="N4" s="104"/>
      <c r="O4" s="104" t="s">
        <v>4</v>
      </c>
      <c r="P4" s="104"/>
      <c r="Q4" s="104"/>
      <c r="R4" s="104"/>
      <c r="S4" s="104"/>
      <c r="T4" s="104"/>
      <c r="U4" s="104"/>
      <c r="V4" s="104"/>
    </row>
    <row r="5" spans="1:22" ht="14.4" customHeight="1" x14ac:dyDescent="0.3">
      <c r="A5" s="102"/>
      <c r="B5" s="103"/>
      <c r="C5" s="103"/>
      <c r="D5" s="103"/>
      <c r="E5" s="103"/>
      <c r="F5" s="104" t="s">
        <v>59</v>
      </c>
      <c r="G5" s="110" t="s">
        <v>132</v>
      </c>
      <c r="H5" s="104" t="s">
        <v>6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7.5" customHeight="1" x14ac:dyDescent="0.3">
      <c r="A6" s="102"/>
      <c r="B6" s="103"/>
      <c r="C6" s="103"/>
      <c r="D6" s="103"/>
      <c r="E6" s="103"/>
      <c r="F6" s="104"/>
      <c r="G6" s="110"/>
      <c r="H6" s="104"/>
      <c r="I6" s="104"/>
      <c r="J6" s="104"/>
      <c r="K6" s="104"/>
      <c r="L6" s="104"/>
      <c r="M6" s="104"/>
      <c r="N6" s="104"/>
      <c r="O6" s="113" t="s">
        <v>7</v>
      </c>
      <c r="P6" s="113"/>
      <c r="Q6" s="119" t="s">
        <v>8</v>
      </c>
      <c r="R6" s="119"/>
      <c r="S6" s="112" t="s">
        <v>9</v>
      </c>
      <c r="T6" s="112"/>
      <c r="U6" s="111" t="s">
        <v>10</v>
      </c>
      <c r="V6" s="111"/>
    </row>
    <row r="7" spans="1:22" ht="30" customHeight="1" x14ac:dyDescent="0.3">
      <c r="A7" s="102"/>
      <c r="B7" s="103"/>
      <c r="C7" s="103"/>
      <c r="D7" s="103"/>
      <c r="E7" s="103"/>
      <c r="F7" s="104"/>
      <c r="G7" s="110"/>
      <c r="H7" s="106" t="s">
        <v>11</v>
      </c>
      <c r="I7" s="106"/>
      <c r="J7" s="106"/>
      <c r="K7" s="106"/>
      <c r="L7" s="107" t="s">
        <v>12</v>
      </c>
      <c r="M7" s="105" t="s">
        <v>13</v>
      </c>
      <c r="N7" s="105" t="s">
        <v>14</v>
      </c>
      <c r="O7" s="113"/>
      <c r="P7" s="113"/>
      <c r="Q7" s="119"/>
      <c r="R7" s="119"/>
      <c r="S7" s="112"/>
      <c r="T7" s="112"/>
      <c r="U7" s="111"/>
      <c r="V7" s="111"/>
    </row>
    <row r="8" spans="1:22" ht="15" customHeight="1" x14ac:dyDescent="0.3">
      <c r="A8" s="102"/>
      <c r="B8" s="103"/>
      <c r="C8" s="103"/>
      <c r="D8" s="103"/>
      <c r="E8" s="103"/>
      <c r="F8" s="104"/>
      <c r="G8" s="110"/>
      <c r="H8" s="104" t="s">
        <v>15</v>
      </c>
      <c r="I8" s="104" t="s">
        <v>55</v>
      </c>
      <c r="J8" s="104" t="s">
        <v>58</v>
      </c>
      <c r="K8" s="104" t="s">
        <v>56</v>
      </c>
      <c r="L8" s="108"/>
      <c r="M8" s="105"/>
      <c r="N8" s="105"/>
      <c r="O8" s="114" t="s">
        <v>134</v>
      </c>
      <c r="P8" s="114" t="s">
        <v>135</v>
      </c>
      <c r="Q8" s="117" t="s">
        <v>136</v>
      </c>
      <c r="R8" s="117" t="s">
        <v>137</v>
      </c>
      <c r="S8" s="116" t="s">
        <v>138</v>
      </c>
      <c r="T8" s="116" t="s">
        <v>139</v>
      </c>
      <c r="U8" s="115" t="s">
        <v>140</v>
      </c>
      <c r="V8" s="115" t="s">
        <v>141</v>
      </c>
    </row>
    <row r="9" spans="1:22" ht="90.75" customHeight="1" x14ac:dyDescent="0.3">
      <c r="A9" s="102"/>
      <c r="B9" s="103"/>
      <c r="C9" s="2" t="s">
        <v>103</v>
      </c>
      <c r="D9" s="2" t="s">
        <v>101</v>
      </c>
      <c r="E9" s="2" t="s">
        <v>102</v>
      </c>
      <c r="F9" s="104"/>
      <c r="G9" s="110"/>
      <c r="H9" s="104"/>
      <c r="I9" s="104"/>
      <c r="J9" s="104"/>
      <c r="K9" s="104"/>
      <c r="L9" s="109"/>
      <c r="M9" s="105"/>
      <c r="N9" s="105"/>
      <c r="O9" s="114"/>
      <c r="P9" s="114"/>
      <c r="Q9" s="117"/>
      <c r="R9" s="117"/>
      <c r="S9" s="116"/>
      <c r="T9" s="116"/>
      <c r="U9" s="115"/>
      <c r="V9" s="115"/>
    </row>
    <row r="10" spans="1:22" x14ac:dyDescent="0.3">
      <c r="A10" s="24">
        <v>1</v>
      </c>
      <c r="B10" s="25">
        <v>2</v>
      </c>
      <c r="C10" s="25" t="s">
        <v>98</v>
      </c>
      <c r="D10" s="25" t="s">
        <v>99</v>
      </c>
      <c r="E10" s="25" t="s">
        <v>100</v>
      </c>
      <c r="F10" s="26">
        <v>4</v>
      </c>
      <c r="G10" s="27">
        <v>12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75">
        <v>12</v>
      </c>
      <c r="P10" s="75">
        <v>13</v>
      </c>
      <c r="Q10" s="28">
        <v>14</v>
      </c>
      <c r="R10" s="28">
        <v>15</v>
      </c>
      <c r="S10" s="29">
        <v>16</v>
      </c>
      <c r="T10" s="29">
        <v>17</v>
      </c>
      <c r="U10" s="60">
        <v>18</v>
      </c>
      <c r="V10" s="60">
        <v>19</v>
      </c>
    </row>
    <row r="11" spans="1:22" ht="49.5" customHeight="1" x14ac:dyDescent="0.3">
      <c r="A11" s="74" t="s">
        <v>60</v>
      </c>
      <c r="B11" s="70" t="s">
        <v>61</v>
      </c>
      <c r="C11" s="70"/>
      <c r="D11" s="71"/>
      <c r="E11" s="71"/>
      <c r="F11" s="69">
        <f>SUM(F12:F16)</f>
        <v>498</v>
      </c>
      <c r="G11" s="69">
        <f>SUM(G12:G16)</f>
        <v>420</v>
      </c>
      <c r="H11" s="69">
        <f>SUM(H12:H16)</f>
        <v>58</v>
      </c>
      <c r="I11" s="69">
        <f>SUM(I12:I16)</f>
        <v>28</v>
      </c>
      <c r="J11" s="69">
        <f>SUM(J12:J16)</f>
        <v>30</v>
      </c>
      <c r="K11" s="69"/>
      <c r="L11" s="69"/>
      <c r="M11" s="69">
        <f>SUM(M12:M16)</f>
        <v>20</v>
      </c>
      <c r="N11" s="69">
        <f t="shared" ref="N11" si="0">SUM(N12:N14)</f>
        <v>0</v>
      </c>
      <c r="O11" s="76"/>
      <c r="P11" s="76"/>
      <c r="Q11" s="17"/>
      <c r="R11" s="17"/>
      <c r="S11" s="19"/>
      <c r="T11" s="19"/>
      <c r="U11" s="61"/>
      <c r="V11" s="61"/>
    </row>
    <row r="12" spans="1:22" ht="30" customHeight="1" x14ac:dyDescent="0.3">
      <c r="A12" s="34" t="s">
        <v>63</v>
      </c>
      <c r="B12" s="34" t="s">
        <v>62</v>
      </c>
      <c r="C12" s="34"/>
      <c r="D12" s="35">
        <v>8</v>
      </c>
      <c r="E12" s="35"/>
      <c r="F12" s="21">
        <f>G12+H12+M12+N12</f>
        <v>56</v>
      </c>
      <c r="G12" s="3">
        <v>46</v>
      </c>
      <c r="H12" s="3">
        <v>8</v>
      </c>
      <c r="I12" s="3">
        <v>4</v>
      </c>
      <c r="J12" s="3">
        <v>4</v>
      </c>
      <c r="K12" s="3"/>
      <c r="L12" s="3"/>
      <c r="M12" s="8">
        <v>2</v>
      </c>
      <c r="N12" s="8"/>
      <c r="O12" s="73"/>
      <c r="P12" s="73"/>
      <c r="Q12" s="16"/>
      <c r="R12" s="16"/>
      <c r="S12" s="5"/>
      <c r="T12" s="5"/>
      <c r="U12" s="62">
        <v>8</v>
      </c>
      <c r="V12" s="62"/>
    </row>
    <row r="13" spans="1:22" ht="21" customHeight="1" x14ac:dyDescent="0.3">
      <c r="A13" s="34" t="s">
        <v>64</v>
      </c>
      <c r="B13" s="34" t="s">
        <v>57</v>
      </c>
      <c r="C13" s="34"/>
      <c r="D13" s="35">
        <v>2</v>
      </c>
      <c r="E13" s="35"/>
      <c r="F13" s="21">
        <f t="shared" ref="F13:F16" si="1">G13+H13+M13+N13</f>
        <v>52</v>
      </c>
      <c r="G13" s="3">
        <v>42</v>
      </c>
      <c r="H13" s="3">
        <v>8</v>
      </c>
      <c r="I13" s="3">
        <v>6</v>
      </c>
      <c r="J13" s="3">
        <v>2</v>
      </c>
      <c r="K13" s="3"/>
      <c r="L13" s="3"/>
      <c r="M13" s="8">
        <v>2</v>
      </c>
      <c r="N13" s="8"/>
      <c r="O13" s="73">
        <v>8</v>
      </c>
      <c r="P13" s="73"/>
      <c r="Q13" s="16"/>
      <c r="R13" s="16"/>
      <c r="S13" s="5"/>
      <c r="T13" s="5"/>
      <c r="U13" s="62"/>
      <c r="V13" s="62"/>
    </row>
    <row r="14" spans="1:22" ht="38.25" customHeight="1" x14ac:dyDescent="0.3">
      <c r="A14" s="10" t="s">
        <v>65</v>
      </c>
      <c r="B14" s="34" t="s">
        <v>27</v>
      </c>
      <c r="C14" s="34" t="s">
        <v>133</v>
      </c>
      <c r="D14" s="35">
        <v>8</v>
      </c>
      <c r="E14" s="35"/>
      <c r="F14" s="21">
        <f t="shared" si="1"/>
        <v>174</v>
      </c>
      <c r="G14" s="3">
        <v>130</v>
      </c>
      <c r="H14" s="3">
        <v>30</v>
      </c>
      <c r="I14" s="3">
        <v>12</v>
      </c>
      <c r="J14" s="3">
        <v>18</v>
      </c>
      <c r="K14" s="3"/>
      <c r="L14" s="3"/>
      <c r="M14" s="8">
        <v>14</v>
      </c>
      <c r="N14" s="8"/>
      <c r="O14" s="73">
        <v>4</v>
      </c>
      <c r="P14" s="73"/>
      <c r="Q14" s="16">
        <v>4</v>
      </c>
      <c r="R14" s="16">
        <v>4</v>
      </c>
      <c r="S14" s="5">
        <v>4</v>
      </c>
      <c r="T14" s="5">
        <v>4</v>
      </c>
      <c r="U14" s="62">
        <v>6</v>
      </c>
      <c r="V14" s="62">
        <v>4</v>
      </c>
    </row>
    <row r="15" spans="1:22" ht="32.4" customHeight="1" x14ac:dyDescent="0.3">
      <c r="A15" s="10" t="s">
        <v>66</v>
      </c>
      <c r="B15" s="34" t="s">
        <v>16</v>
      </c>
      <c r="C15" s="34" t="s">
        <v>133</v>
      </c>
      <c r="D15" s="35">
        <v>8</v>
      </c>
      <c r="E15" s="35"/>
      <c r="F15" s="21">
        <f t="shared" si="1"/>
        <v>168</v>
      </c>
      <c r="G15" s="3">
        <v>164</v>
      </c>
      <c r="H15" s="3">
        <v>4</v>
      </c>
      <c r="I15" s="3">
        <v>2</v>
      </c>
      <c r="J15" s="3">
        <v>2</v>
      </c>
      <c r="K15" s="3"/>
      <c r="L15" s="3"/>
      <c r="M15" s="8">
        <v>0</v>
      </c>
      <c r="N15" s="8"/>
      <c r="O15" s="73">
        <v>4</v>
      </c>
      <c r="P15" s="73"/>
      <c r="Q15" s="16"/>
      <c r="R15" s="16"/>
      <c r="S15" s="5"/>
      <c r="T15" s="5"/>
      <c r="U15" s="62"/>
      <c r="V15" s="62"/>
    </row>
    <row r="16" spans="1:22" ht="20.25" customHeight="1" x14ac:dyDescent="0.3">
      <c r="A16" s="10" t="s">
        <v>67</v>
      </c>
      <c r="B16" s="34" t="s">
        <v>68</v>
      </c>
      <c r="C16" s="34"/>
      <c r="D16" s="35">
        <v>6</v>
      </c>
      <c r="E16" s="35"/>
      <c r="F16" s="21">
        <f t="shared" si="1"/>
        <v>48</v>
      </c>
      <c r="G16" s="3">
        <v>38</v>
      </c>
      <c r="H16" s="3">
        <v>8</v>
      </c>
      <c r="I16" s="3">
        <v>4</v>
      </c>
      <c r="J16" s="3">
        <v>4</v>
      </c>
      <c r="K16" s="3"/>
      <c r="L16" s="3"/>
      <c r="M16" s="8">
        <v>2</v>
      </c>
      <c r="N16" s="8"/>
      <c r="O16" s="77"/>
      <c r="P16" s="77"/>
      <c r="Q16" s="16"/>
      <c r="R16" s="16"/>
      <c r="S16" s="5">
        <v>8</v>
      </c>
      <c r="T16" s="5"/>
      <c r="U16" s="62"/>
      <c r="V16" s="62"/>
    </row>
    <row r="17" spans="1:23" ht="38.25" customHeight="1" x14ac:dyDescent="0.3">
      <c r="A17" s="70" t="s">
        <v>69</v>
      </c>
      <c r="B17" s="70" t="s">
        <v>70</v>
      </c>
      <c r="C17" s="70"/>
      <c r="D17" s="71"/>
      <c r="E17" s="71"/>
      <c r="F17" s="69">
        <f>F18+F19</f>
        <v>149</v>
      </c>
      <c r="G17" s="69">
        <f>SUM(G18:G19)</f>
        <v>106</v>
      </c>
      <c r="H17" s="69">
        <f>SUM(H18:H19)</f>
        <v>30</v>
      </c>
      <c r="I17" s="69">
        <f>SUM(I18:I19)</f>
        <v>12</v>
      </c>
      <c r="J17" s="69">
        <f>SUM(J18:J19)</f>
        <v>18</v>
      </c>
      <c r="K17" s="69"/>
      <c r="L17" s="69"/>
      <c r="M17" s="69">
        <f>SUM(M18:M19)</f>
        <v>6</v>
      </c>
      <c r="N17" s="69">
        <f>SUM(N18:N19)</f>
        <v>7</v>
      </c>
      <c r="O17" s="78"/>
      <c r="P17" s="78"/>
      <c r="Q17" s="36"/>
      <c r="R17" s="36"/>
      <c r="S17" s="37"/>
      <c r="T17" s="37"/>
      <c r="U17" s="60"/>
      <c r="V17" s="60"/>
    </row>
    <row r="18" spans="1:23" ht="24" customHeight="1" x14ac:dyDescent="0.3">
      <c r="A18" s="34" t="s">
        <v>71</v>
      </c>
      <c r="B18" s="34" t="s">
        <v>17</v>
      </c>
      <c r="C18" s="34"/>
      <c r="D18" s="35"/>
      <c r="E18" s="35">
        <v>2</v>
      </c>
      <c r="F18" s="21">
        <f>G18+H18+M18+N18</f>
        <v>87</v>
      </c>
      <c r="G18" s="3">
        <v>60</v>
      </c>
      <c r="H18" s="3">
        <v>16</v>
      </c>
      <c r="I18" s="3">
        <v>8</v>
      </c>
      <c r="J18" s="3">
        <v>8</v>
      </c>
      <c r="K18" s="3"/>
      <c r="L18" s="3"/>
      <c r="M18" s="8">
        <v>4</v>
      </c>
      <c r="N18" s="8">
        <v>7</v>
      </c>
      <c r="O18" s="79">
        <v>16</v>
      </c>
      <c r="P18" s="79"/>
      <c r="Q18" s="16"/>
      <c r="R18" s="16"/>
      <c r="S18" s="5"/>
      <c r="T18" s="5"/>
      <c r="U18" s="62"/>
      <c r="V18" s="62"/>
    </row>
    <row r="19" spans="1:23" ht="28.5" customHeight="1" x14ac:dyDescent="0.3">
      <c r="A19" s="34" t="s">
        <v>72</v>
      </c>
      <c r="B19" s="34" t="s">
        <v>18</v>
      </c>
      <c r="C19" s="34"/>
      <c r="D19" s="35">
        <v>2</v>
      </c>
      <c r="E19" s="35"/>
      <c r="F19" s="21">
        <f>G19+H19+M19+N19</f>
        <v>62</v>
      </c>
      <c r="G19" s="3">
        <v>46</v>
      </c>
      <c r="H19" s="3">
        <v>14</v>
      </c>
      <c r="I19" s="3">
        <v>4</v>
      </c>
      <c r="J19" s="3">
        <v>10</v>
      </c>
      <c r="K19" s="3"/>
      <c r="L19" s="3"/>
      <c r="M19" s="8">
        <v>2</v>
      </c>
      <c r="N19" s="8"/>
      <c r="O19" s="79">
        <v>4</v>
      </c>
      <c r="P19" s="79">
        <v>10</v>
      </c>
      <c r="Q19" s="16"/>
      <c r="R19" s="16"/>
      <c r="S19" s="5"/>
      <c r="T19" s="5"/>
      <c r="U19" s="62"/>
      <c r="V19" s="62"/>
    </row>
    <row r="20" spans="1:23" ht="38.25" customHeight="1" x14ac:dyDescent="0.3">
      <c r="A20" s="70" t="s">
        <v>28</v>
      </c>
      <c r="B20" s="70" t="s">
        <v>73</v>
      </c>
      <c r="C20" s="70"/>
      <c r="D20" s="71"/>
      <c r="E20" s="71"/>
      <c r="F20" s="69">
        <f>F21+F38</f>
        <v>2591</v>
      </c>
      <c r="G20" s="69">
        <f t="shared" ref="G20" si="2">G21+G38</f>
        <v>1842</v>
      </c>
      <c r="H20" s="69">
        <f t="shared" ref="H20:N20" si="3">H21+H38</f>
        <v>552</v>
      </c>
      <c r="I20" s="69">
        <f t="shared" si="3"/>
        <v>227</v>
      </c>
      <c r="J20" s="69">
        <f t="shared" si="3"/>
        <v>275</v>
      </c>
      <c r="K20" s="69">
        <f t="shared" si="3"/>
        <v>50</v>
      </c>
      <c r="L20" s="69">
        <f t="shared" si="3"/>
        <v>648</v>
      </c>
      <c r="M20" s="69">
        <f t="shared" si="3"/>
        <v>113</v>
      </c>
      <c r="N20" s="69">
        <f t="shared" si="3"/>
        <v>70</v>
      </c>
      <c r="O20" s="78"/>
      <c r="P20" s="78"/>
      <c r="Q20" s="16"/>
      <c r="R20" s="16"/>
      <c r="S20" s="5"/>
      <c r="T20" s="5"/>
      <c r="U20" s="62"/>
      <c r="V20" s="62"/>
    </row>
    <row r="21" spans="1:23" ht="45" customHeight="1" x14ac:dyDescent="0.3">
      <c r="A21" s="31" t="s">
        <v>19</v>
      </c>
      <c r="B21" s="33" t="s">
        <v>74</v>
      </c>
      <c r="C21" s="33"/>
      <c r="D21" s="32"/>
      <c r="E21" s="32"/>
      <c r="F21" s="6">
        <f>SUM(F22:F37)</f>
        <v>1144</v>
      </c>
      <c r="G21" s="6">
        <f>SUM(G22:G37)</f>
        <v>870</v>
      </c>
      <c r="H21" s="6">
        <f>SUM(H22:H37)</f>
        <v>194</v>
      </c>
      <c r="I21" s="6">
        <f>SUM(I22:I37)</f>
        <v>81</v>
      </c>
      <c r="J21" s="6">
        <f>SUM(J22:J37)</f>
        <v>113</v>
      </c>
      <c r="K21" s="6"/>
      <c r="L21" s="6"/>
      <c r="M21" s="6">
        <f>SUM(M22:M37)</f>
        <v>52</v>
      </c>
      <c r="N21" s="6">
        <f>SUM(N22:N37)</f>
        <v>28</v>
      </c>
      <c r="O21" s="80"/>
      <c r="P21" s="73"/>
      <c r="Q21" s="36"/>
      <c r="R21" s="36"/>
      <c r="S21" s="37"/>
      <c r="T21" s="37"/>
      <c r="U21" s="60"/>
      <c r="V21" s="60"/>
    </row>
    <row r="22" spans="1:23" ht="24.75" customHeight="1" x14ac:dyDescent="0.3">
      <c r="A22" s="39" t="s">
        <v>20</v>
      </c>
      <c r="B22" s="34" t="s">
        <v>76</v>
      </c>
      <c r="C22" s="34"/>
      <c r="D22" s="40">
        <v>2</v>
      </c>
      <c r="E22" s="35"/>
      <c r="F22" s="21">
        <f>G22+H22+M22+N22</f>
        <v>122</v>
      </c>
      <c r="G22" s="3">
        <v>92</v>
      </c>
      <c r="H22" s="3">
        <v>26</v>
      </c>
      <c r="I22" s="3">
        <v>10</v>
      </c>
      <c r="J22" s="3">
        <v>16</v>
      </c>
      <c r="K22" s="3"/>
      <c r="L22" s="3"/>
      <c r="M22" s="8">
        <v>4</v>
      </c>
      <c r="N22" s="8"/>
      <c r="O22" s="73">
        <v>10</v>
      </c>
      <c r="P22" s="73">
        <v>16</v>
      </c>
      <c r="Q22" s="16"/>
      <c r="R22" s="16"/>
      <c r="S22" s="5"/>
      <c r="T22" s="5"/>
      <c r="U22" s="62"/>
      <c r="V22" s="62"/>
    </row>
    <row r="23" spans="1:23" ht="22.95" customHeight="1" x14ac:dyDescent="0.3">
      <c r="A23" s="39" t="s">
        <v>21</v>
      </c>
      <c r="B23" s="10" t="s">
        <v>75</v>
      </c>
      <c r="C23" s="10"/>
      <c r="D23" s="11"/>
      <c r="E23" s="41">
        <v>4</v>
      </c>
      <c r="F23" s="21">
        <f t="shared" ref="F23:F37" si="4">G23+H23+M23+N23</f>
        <v>155</v>
      </c>
      <c r="G23" s="3">
        <v>114</v>
      </c>
      <c r="H23" s="3">
        <v>30</v>
      </c>
      <c r="I23" s="3">
        <v>12</v>
      </c>
      <c r="J23" s="3">
        <v>18</v>
      </c>
      <c r="K23" s="3"/>
      <c r="L23" s="3"/>
      <c r="M23" s="8">
        <v>4</v>
      </c>
      <c r="N23" s="8">
        <v>7</v>
      </c>
      <c r="O23" s="73"/>
      <c r="P23" s="73"/>
      <c r="Q23" s="16">
        <v>16</v>
      </c>
      <c r="R23" s="16">
        <v>14</v>
      </c>
      <c r="S23" s="5"/>
      <c r="T23" s="5"/>
      <c r="U23" s="62"/>
      <c r="V23" s="62"/>
    </row>
    <row r="24" spans="1:23" ht="28.2" customHeight="1" x14ac:dyDescent="0.3">
      <c r="A24" s="42" t="s">
        <v>22</v>
      </c>
      <c r="B24" s="10" t="s">
        <v>105</v>
      </c>
      <c r="C24" s="10"/>
      <c r="D24" s="11"/>
      <c r="E24" s="41">
        <v>6</v>
      </c>
      <c r="F24" s="21">
        <f t="shared" si="4"/>
        <v>109</v>
      </c>
      <c r="G24" s="3">
        <v>78</v>
      </c>
      <c r="H24" s="3">
        <v>20</v>
      </c>
      <c r="I24" s="3">
        <v>8</v>
      </c>
      <c r="J24" s="3">
        <v>12</v>
      </c>
      <c r="K24" s="3"/>
      <c r="L24" s="3"/>
      <c r="M24" s="8">
        <v>4</v>
      </c>
      <c r="N24" s="8">
        <v>7</v>
      </c>
      <c r="O24" s="73"/>
      <c r="P24" s="73"/>
      <c r="Q24" s="16"/>
      <c r="R24" s="16"/>
      <c r="S24" s="5">
        <v>8</v>
      </c>
      <c r="T24" s="5">
        <v>12</v>
      </c>
      <c r="U24" s="62"/>
      <c r="V24" s="62"/>
    </row>
    <row r="25" spans="1:23" ht="24.75" customHeight="1" x14ac:dyDescent="0.3">
      <c r="A25" s="39" t="s">
        <v>23</v>
      </c>
      <c r="B25" s="43" t="s">
        <v>110</v>
      </c>
      <c r="C25" s="34"/>
      <c r="D25" s="35"/>
      <c r="E25" s="40">
        <v>2</v>
      </c>
      <c r="F25" s="21">
        <f t="shared" si="4"/>
        <v>75</v>
      </c>
      <c r="G25" s="3">
        <v>52</v>
      </c>
      <c r="H25" s="3">
        <v>12</v>
      </c>
      <c r="I25" s="3">
        <v>4</v>
      </c>
      <c r="J25" s="3">
        <v>8</v>
      </c>
      <c r="K25" s="3"/>
      <c r="L25" s="3"/>
      <c r="M25" s="8">
        <v>4</v>
      </c>
      <c r="N25" s="8">
        <v>7</v>
      </c>
      <c r="O25" s="73">
        <v>4</v>
      </c>
      <c r="P25" s="73">
        <v>8</v>
      </c>
      <c r="Q25" s="16"/>
      <c r="R25" s="16"/>
      <c r="S25" s="5"/>
      <c r="T25" s="5"/>
      <c r="U25" s="62"/>
      <c r="V25" s="62"/>
    </row>
    <row r="26" spans="1:23" ht="23.25" customHeight="1" x14ac:dyDescent="0.3">
      <c r="A26" s="39" t="s">
        <v>25</v>
      </c>
      <c r="B26" s="43" t="s">
        <v>111</v>
      </c>
      <c r="C26" s="43"/>
      <c r="D26" s="4">
        <v>6</v>
      </c>
      <c r="E26" s="4"/>
      <c r="F26" s="21">
        <f t="shared" si="4"/>
        <v>54</v>
      </c>
      <c r="G26" s="3">
        <v>42</v>
      </c>
      <c r="H26" s="3">
        <v>8</v>
      </c>
      <c r="I26" s="3">
        <v>3</v>
      </c>
      <c r="J26" s="3">
        <v>5</v>
      </c>
      <c r="K26" s="3"/>
      <c r="L26" s="3"/>
      <c r="M26" s="8">
        <v>4</v>
      </c>
      <c r="N26" s="8"/>
      <c r="O26" s="73"/>
      <c r="P26" s="73"/>
      <c r="Q26" s="16"/>
      <c r="R26" s="16"/>
      <c r="S26" s="5">
        <v>3</v>
      </c>
      <c r="T26" s="5">
        <v>5</v>
      </c>
      <c r="U26" s="62"/>
      <c r="V26" s="62"/>
    </row>
    <row r="27" spans="1:23" ht="28.5" customHeight="1" x14ac:dyDescent="0.3">
      <c r="A27" s="39" t="s">
        <v>26</v>
      </c>
      <c r="B27" s="34" t="s">
        <v>112</v>
      </c>
      <c r="C27" s="34"/>
      <c r="D27" s="4">
        <v>6</v>
      </c>
      <c r="E27" s="35"/>
      <c r="F27" s="21">
        <f t="shared" si="4"/>
        <v>58</v>
      </c>
      <c r="G27" s="3">
        <v>46</v>
      </c>
      <c r="H27" s="3">
        <v>10</v>
      </c>
      <c r="I27" s="3">
        <v>4</v>
      </c>
      <c r="J27" s="3">
        <v>6</v>
      </c>
      <c r="K27" s="3"/>
      <c r="L27" s="3"/>
      <c r="M27" s="8">
        <v>2</v>
      </c>
      <c r="N27" s="8"/>
      <c r="O27" s="73"/>
      <c r="P27" s="73"/>
      <c r="Q27" s="16"/>
      <c r="R27" s="16"/>
      <c r="S27" s="5">
        <v>4</v>
      </c>
      <c r="T27" s="5">
        <v>6</v>
      </c>
      <c r="U27" s="62"/>
      <c r="V27" s="62"/>
    </row>
    <row r="28" spans="1:23" ht="47.4" customHeight="1" x14ac:dyDescent="0.3">
      <c r="A28" s="42" t="s">
        <v>77</v>
      </c>
      <c r="B28" s="44" t="s">
        <v>79</v>
      </c>
      <c r="C28" s="10"/>
      <c r="D28" s="7">
        <v>4</v>
      </c>
      <c r="E28" s="11"/>
      <c r="F28" s="21">
        <f t="shared" si="4"/>
        <v>60</v>
      </c>
      <c r="G28" s="3">
        <v>46</v>
      </c>
      <c r="H28" s="3">
        <v>10</v>
      </c>
      <c r="I28" s="3">
        <v>4</v>
      </c>
      <c r="J28" s="3">
        <v>6</v>
      </c>
      <c r="K28" s="3"/>
      <c r="L28" s="3"/>
      <c r="M28" s="8">
        <v>4</v>
      </c>
      <c r="N28" s="8"/>
      <c r="O28" s="73"/>
      <c r="P28" s="73"/>
      <c r="Q28" s="16">
        <v>4</v>
      </c>
      <c r="R28" s="16">
        <v>6</v>
      </c>
      <c r="S28" s="5"/>
      <c r="T28" s="5"/>
      <c r="U28" s="62"/>
      <c r="V28" s="62"/>
      <c r="W28" s="14"/>
    </row>
    <row r="29" spans="1:23" ht="34.950000000000003" customHeight="1" x14ac:dyDescent="0.3">
      <c r="A29" s="39" t="s">
        <v>78</v>
      </c>
      <c r="B29" s="44" t="s">
        <v>118</v>
      </c>
      <c r="C29" s="10"/>
      <c r="D29" s="7">
        <v>4</v>
      </c>
      <c r="E29" s="11"/>
      <c r="F29" s="21">
        <f t="shared" si="4"/>
        <v>65</v>
      </c>
      <c r="G29" s="3">
        <v>53</v>
      </c>
      <c r="H29" s="3">
        <v>10</v>
      </c>
      <c r="I29" s="3">
        <v>6</v>
      </c>
      <c r="J29" s="3">
        <v>4</v>
      </c>
      <c r="K29" s="3"/>
      <c r="L29" s="3"/>
      <c r="M29" s="8">
        <v>2</v>
      </c>
      <c r="N29" s="8"/>
      <c r="O29" s="73"/>
      <c r="P29" s="73"/>
      <c r="Q29" s="16">
        <v>6</v>
      </c>
      <c r="R29" s="16">
        <v>4</v>
      </c>
      <c r="S29" s="5"/>
      <c r="T29" s="5"/>
      <c r="U29" s="62"/>
      <c r="V29" s="62"/>
      <c r="W29" s="14"/>
    </row>
    <row r="30" spans="1:23" ht="25.95" customHeight="1" x14ac:dyDescent="0.3">
      <c r="A30" s="42" t="s">
        <v>80</v>
      </c>
      <c r="B30" s="44" t="s">
        <v>113</v>
      </c>
      <c r="C30" s="10"/>
      <c r="D30" s="7">
        <v>6</v>
      </c>
      <c r="E30" s="7"/>
      <c r="F30" s="21">
        <f t="shared" si="4"/>
        <v>58</v>
      </c>
      <c r="G30" s="3">
        <v>44</v>
      </c>
      <c r="H30" s="3">
        <v>10</v>
      </c>
      <c r="I30" s="3">
        <v>2</v>
      </c>
      <c r="J30" s="3">
        <v>8</v>
      </c>
      <c r="K30" s="3"/>
      <c r="L30" s="3"/>
      <c r="M30" s="8">
        <v>4</v>
      </c>
      <c r="N30" s="8"/>
      <c r="O30" s="73"/>
      <c r="P30" s="73"/>
      <c r="Q30" s="16"/>
      <c r="R30" s="16"/>
      <c r="S30" s="5">
        <v>2</v>
      </c>
      <c r="T30" s="5">
        <v>8</v>
      </c>
      <c r="U30" s="62"/>
      <c r="V30" s="62"/>
      <c r="W30" s="14"/>
    </row>
    <row r="31" spans="1:23" ht="28.2" customHeight="1" x14ac:dyDescent="0.3">
      <c r="A31" s="42" t="s">
        <v>81</v>
      </c>
      <c r="B31" s="22" t="s">
        <v>24</v>
      </c>
      <c r="C31" s="10"/>
      <c r="D31" s="11"/>
      <c r="E31" s="4">
        <v>4</v>
      </c>
      <c r="F31" s="21">
        <f t="shared" si="4"/>
        <v>118</v>
      </c>
      <c r="G31" s="3">
        <v>93</v>
      </c>
      <c r="H31" s="3">
        <v>14</v>
      </c>
      <c r="I31" s="3">
        <v>6</v>
      </c>
      <c r="J31" s="3">
        <v>8</v>
      </c>
      <c r="K31" s="3"/>
      <c r="L31" s="3"/>
      <c r="M31" s="8">
        <v>4</v>
      </c>
      <c r="N31" s="8">
        <v>7</v>
      </c>
      <c r="O31" s="73"/>
      <c r="P31" s="73"/>
      <c r="Q31" s="16">
        <v>6</v>
      </c>
      <c r="R31" s="16">
        <v>8</v>
      </c>
      <c r="S31" s="5"/>
      <c r="T31" s="5"/>
      <c r="U31" s="62"/>
      <c r="V31" s="62"/>
      <c r="W31" s="14"/>
    </row>
    <row r="32" spans="1:23" ht="23.4" customHeight="1" x14ac:dyDescent="0.3">
      <c r="A32" s="13" t="s">
        <v>83</v>
      </c>
      <c r="B32" s="12" t="s">
        <v>114</v>
      </c>
      <c r="C32" s="22">
        <v>2</v>
      </c>
      <c r="D32" s="11"/>
      <c r="E32" s="11"/>
      <c r="F32" s="21">
        <f t="shared" si="4"/>
        <v>38</v>
      </c>
      <c r="G32" s="3">
        <v>30</v>
      </c>
      <c r="H32" s="3">
        <v>6</v>
      </c>
      <c r="I32" s="3">
        <v>4</v>
      </c>
      <c r="J32" s="3">
        <v>2</v>
      </c>
      <c r="K32" s="3"/>
      <c r="L32" s="3"/>
      <c r="M32" s="8">
        <v>2</v>
      </c>
      <c r="N32" s="8"/>
      <c r="O32" s="73">
        <v>6</v>
      </c>
      <c r="P32" s="73"/>
      <c r="Q32" s="16"/>
      <c r="R32" s="16"/>
      <c r="S32" s="5"/>
      <c r="T32" s="5"/>
      <c r="U32" s="62"/>
      <c r="V32" s="62"/>
      <c r="W32" s="14"/>
    </row>
    <row r="33" spans="1:23" ht="19.2" customHeight="1" x14ac:dyDescent="0.3">
      <c r="A33" s="13" t="s">
        <v>106</v>
      </c>
      <c r="B33" s="12" t="s">
        <v>115</v>
      </c>
      <c r="C33" s="10"/>
      <c r="D33" s="11">
        <v>6</v>
      </c>
      <c r="E33" s="11"/>
      <c r="F33" s="21">
        <f t="shared" si="4"/>
        <v>40</v>
      </c>
      <c r="G33" s="3">
        <v>32</v>
      </c>
      <c r="H33" s="3">
        <v>6</v>
      </c>
      <c r="I33" s="3">
        <v>4</v>
      </c>
      <c r="J33" s="3">
        <v>2</v>
      </c>
      <c r="K33" s="3"/>
      <c r="L33" s="3"/>
      <c r="M33" s="8">
        <v>2</v>
      </c>
      <c r="N33" s="8"/>
      <c r="O33" s="73"/>
      <c r="P33" s="73"/>
      <c r="Q33" s="16"/>
      <c r="R33" s="16"/>
      <c r="S33" s="5">
        <v>4</v>
      </c>
      <c r="T33" s="5">
        <v>2</v>
      </c>
      <c r="U33" s="62"/>
      <c r="V33" s="62"/>
      <c r="W33" s="14"/>
    </row>
    <row r="34" spans="1:23" ht="40.200000000000003" customHeight="1" x14ac:dyDescent="0.3">
      <c r="A34" s="13" t="s">
        <v>107</v>
      </c>
      <c r="B34" s="12" t="s">
        <v>82</v>
      </c>
      <c r="C34" s="10">
        <v>8</v>
      </c>
      <c r="D34" s="11"/>
      <c r="E34" s="11"/>
      <c r="F34" s="21">
        <f t="shared" si="4"/>
        <v>40</v>
      </c>
      <c r="G34" s="3">
        <v>32</v>
      </c>
      <c r="H34" s="3">
        <v>6</v>
      </c>
      <c r="I34" s="3">
        <v>4</v>
      </c>
      <c r="J34" s="3">
        <v>2</v>
      </c>
      <c r="K34" s="3"/>
      <c r="L34" s="3"/>
      <c r="M34" s="8">
        <v>2</v>
      </c>
      <c r="N34" s="8"/>
      <c r="O34" s="73"/>
      <c r="P34" s="73"/>
      <c r="Q34" s="16"/>
      <c r="R34" s="16"/>
      <c r="S34" s="5"/>
      <c r="T34" s="5"/>
      <c r="U34" s="62">
        <v>6</v>
      </c>
      <c r="V34" s="62"/>
      <c r="W34" s="14"/>
    </row>
    <row r="35" spans="1:23" ht="25.5" customHeight="1" x14ac:dyDescent="0.3">
      <c r="A35" s="13" t="s">
        <v>108</v>
      </c>
      <c r="B35" s="12" t="s">
        <v>84</v>
      </c>
      <c r="C35" s="10">
        <v>8</v>
      </c>
      <c r="D35" s="11"/>
      <c r="E35" s="11"/>
      <c r="F35" s="21">
        <f t="shared" si="4"/>
        <v>40</v>
      </c>
      <c r="G35" s="3">
        <v>32</v>
      </c>
      <c r="H35" s="3">
        <v>6</v>
      </c>
      <c r="I35" s="3">
        <v>2</v>
      </c>
      <c r="J35" s="3">
        <v>4</v>
      </c>
      <c r="K35" s="3"/>
      <c r="L35" s="3"/>
      <c r="M35" s="8">
        <v>2</v>
      </c>
      <c r="N35" s="8"/>
      <c r="O35" s="73"/>
      <c r="P35" s="73"/>
      <c r="Q35" s="16"/>
      <c r="R35" s="16"/>
      <c r="S35" s="5"/>
      <c r="T35" s="5"/>
      <c r="U35" s="62">
        <v>6</v>
      </c>
      <c r="V35" s="62"/>
      <c r="W35" s="14"/>
    </row>
    <row r="36" spans="1:23" ht="25.5" customHeight="1" x14ac:dyDescent="0.3">
      <c r="A36" s="13" t="s">
        <v>109</v>
      </c>
      <c r="B36" s="12" t="s">
        <v>119</v>
      </c>
      <c r="C36" s="10"/>
      <c r="D36" s="11">
        <v>6</v>
      </c>
      <c r="E36" s="11"/>
      <c r="F36" s="21">
        <f t="shared" si="4"/>
        <v>62</v>
      </c>
      <c r="G36" s="3">
        <v>46</v>
      </c>
      <c r="H36" s="3">
        <v>12</v>
      </c>
      <c r="I36" s="3">
        <v>4</v>
      </c>
      <c r="J36" s="3">
        <v>8</v>
      </c>
      <c r="K36" s="3"/>
      <c r="L36" s="3"/>
      <c r="M36" s="8">
        <v>4</v>
      </c>
      <c r="N36" s="8"/>
      <c r="O36" s="73"/>
      <c r="P36" s="73"/>
      <c r="Q36" s="16"/>
      <c r="R36" s="16"/>
      <c r="S36" s="5">
        <v>4</v>
      </c>
      <c r="T36" s="5">
        <v>8</v>
      </c>
      <c r="U36" s="62"/>
      <c r="V36" s="62"/>
      <c r="W36" s="14"/>
    </row>
    <row r="37" spans="1:23" ht="36" customHeight="1" x14ac:dyDescent="0.3">
      <c r="A37" s="13" t="s">
        <v>116</v>
      </c>
      <c r="B37" s="12" t="s">
        <v>117</v>
      </c>
      <c r="C37" s="10"/>
      <c r="D37" s="11">
        <v>4</v>
      </c>
      <c r="E37" s="11"/>
      <c r="F37" s="21">
        <f t="shared" si="4"/>
        <v>50</v>
      </c>
      <c r="G37" s="3">
        <v>38</v>
      </c>
      <c r="H37" s="3">
        <v>8</v>
      </c>
      <c r="I37" s="3">
        <v>4</v>
      </c>
      <c r="J37" s="3">
        <v>4</v>
      </c>
      <c r="K37" s="3"/>
      <c r="L37" s="3"/>
      <c r="M37" s="8">
        <v>4</v>
      </c>
      <c r="N37" s="8"/>
      <c r="O37" s="73"/>
      <c r="P37" s="73"/>
      <c r="Q37" s="16">
        <v>4</v>
      </c>
      <c r="R37" s="16">
        <v>4</v>
      </c>
      <c r="S37" s="5"/>
      <c r="T37" s="5"/>
      <c r="U37" s="62"/>
      <c r="V37" s="62"/>
      <c r="W37" s="14"/>
    </row>
    <row r="38" spans="1:23" ht="24" x14ac:dyDescent="0.3">
      <c r="A38" s="45" t="s">
        <v>29</v>
      </c>
      <c r="B38" s="33" t="s">
        <v>30</v>
      </c>
      <c r="C38" s="33"/>
      <c r="D38" s="32"/>
      <c r="E38" s="32"/>
      <c r="F38" s="6">
        <f t="shared" ref="F38:N38" si="5">F39+F43+F48+F51</f>
        <v>1447</v>
      </c>
      <c r="G38" s="6">
        <f t="shared" ref="G38" si="6">G39+G43+G48+G51</f>
        <v>972</v>
      </c>
      <c r="H38" s="6">
        <f t="shared" si="5"/>
        <v>358</v>
      </c>
      <c r="I38" s="6">
        <f t="shared" si="5"/>
        <v>146</v>
      </c>
      <c r="J38" s="6">
        <f t="shared" si="5"/>
        <v>162</v>
      </c>
      <c r="K38" s="6">
        <f t="shared" si="5"/>
        <v>50</v>
      </c>
      <c r="L38" s="6">
        <f t="shared" si="5"/>
        <v>648</v>
      </c>
      <c r="M38" s="6">
        <f t="shared" si="5"/>
        <v>61</v>
      </c>
      <c r="N38" s="6">
        <f t="shared" si="5"/>
        <v>42</v>
      </c>
      <c r="O38" s="76"/>
      <c r="P38" s="76"/>
      <c r="Q38" s="17"/>
      <c r="R38" s="17"/>
      <c r="S38" s="19"/>
      <c r="T38" s="19"/>
      <c r="U38" s="61"/>
      <c r="V38" s="61"/>
    </row>
    <row r="39" spans="1:23" ht="79.2" customHeight="1" x14ac:dyDescent="0.3">
      <c r="A39" s="45" t="s">
        <v>31</v>
      </c>
      <c r="B39" s="31" t="s">
        <v>120</v>
      </c>
      <c r="C39" s="33"/>
      <c r="D39" s="32"/>
      <c r="E39" s="38">
        <v>8</v>
      </c>
      <c r="F39" s="6">
        <f>F40+F41+N39</f>
        <v>327</v>
      </c>
      <c r="G39" s="6">
        <f>G40+G41</f>
        <v>260</v>
      </c>
      <c r="H39" s="6">
        <f>H40+H41</f>
        <v>46</v>
      </c>
      <c r="I39" s="6">
        <f>I40+I41</f>
        <v>26</v>
      </c>
      <c r="J39" s="6">
        <f>J40+J41</f>
        <v>20</v>
      </c>
      <c r="K39" s="6"/>
      <c r="L39" s="6">
        <f>SUM(L40:L42)</f>
        <v>144</v>
      </c>
      <c r="M39" s="6">
        <f>M40+M41</f>
        <v>14</v>
      </c>
      <c r="N39" s="6">
        <f>7+N40</f>
        <v>7</v>
      </c>
      <c r="O39" s="76"/>
      <c r="P39" s="76"/>
      <c r="Q39" s="17"/>
      <c r="R39" s="17"/>
      <c r="S39" s="19"/>
      <c r="T39" s="19"/>
      <c r="U39" s="61"/>
      <c r="V39" s="61"/>
    </row>
    <row r="40" spans="1:23" ht="40.200000000000003" customHeight="1" x14ac:dyDescent="0.3">
      <c r="A40" s="7" t="s">
        <v>32</v>
      </c>
      <c r="B40" s="10" t="s">
        <v>121</v>
      </c>
      <c r="C40" s="10"/>
      <c r="D40" s="35">
        <v>8</v>
      </c>
      <c r="E40" s="72"/>
      <c r="F40" s="21">
        <f>H40+G40+M40+N40</f>
        <v>248</v>
      </c>
      <c r="G40" s="3">
        <v>206</v>
      </c>
      <c r="H40" s="3">
        <v>34</v>
      </c>
      <c r="I40" s="3">
        <v>14</v>
      </c>
      <c r="J40" s="3">
        <v>20</v>
      </c>
      <c r="K40" s="3"/>
      <c r="L40" s="3"/>
      <c r="M40" s="8">
        <v>8</v>
      </c>
      <c r="N40" s="8"/>
      <c r="O40" s="73"/>
      <c r="P40" s="73"/>
      <c r="Q40" s="16"/>
      <c r="R40" s="16"/>
      <c r="S40" s="5"/>
      <c r="T40" s="90"/>
      <c r="U40" s="89">
        <v>12</v>
      </c>
      <c r="V40" s="62">
        <v>22</v>
      </c>
    </row>
    <row r="41" spans="1:23" ht="84.6" x14ac:dyDescent="0.3">
      <c r="A41" s="7" t="s">
        <v>33</v>
      </c>
      <c r="B41" s="10" t="s">
        <v>122</v>
      </c>
      <c r="C41" s="10"/>
      <c r="D41" s="35">
        <v>8</v>
      </c>
      <c r="E41" s="72"/>
      <c r="F41" s="21">
        <f>H41+G41+M41+N41</f>
        <v>72</v>
      </c>
      <c r="G41" s="3">
        <v>54</v>
      </c>
      <c r="H41" s="3">
        <v>12</v>
      </c>
      <c r="I41" s="3">
        <v>12</v>
      </c>
      <c r="J41" s="3"/>
      <c r="K41" s="3"/>
      <c r="L41" s="3"/>
      <c r="M41" s="8">
        <v>6</v>
      </c>
      <c r="N41" s="8"/>
      <c r="O41" s="73"/>
      <c r="P41" s="73"/>
      <c r="Q41" s="16"/>
      <c r="R41" s="16"/>
      <c r="S41" s="5"/>
      <c r="T41" s="5"/>
      <c r="U41" s="62"/>
      <c r="V41" s="62">
        <v>12</v>
      </c>
    </row>
    <row r="42" spans="1:23" ht="24.6" customHeight="1" x14ac:dyDescent="0.3">
      <c r="A42" s="11" t="s">
        <v>123</v>
      </c>
      <c r="B42" s="10" t="s">
        <v>88</v>
      </c>
      <c r="C42" s="10"/>
      <c r="D42" s="11"/>
      <c r="E42" s="11"/>
      <c r="F42" s="3"/>
      <c r="G42" s="3"/>
      <c r="H42" s="3"/>
      <c r="I42" s="3"/>
      <c r="J42" s="3"/>
      <c r="K42" s="3"/>
      <c r="L42" s="3">
        <v>144</v>
      </c>
      <c r="M42" s="3"/>
      <c r="N42" s="3"/>
      <c r="O42" s="73"/>
      <c r="P42" s="73"/>
      <c r="Q42" s="16"/>
      <c r="R42" s="16"/>
      <c r="S42" s="5"/>
      <c r="T42" s="5"/>
      <c r="U42" s="62"/>
      <c r="V42" s="62"/>
      <c r="W42" s="83">
        <v>144</v>
      </c>
    </row>
    <row r="43" spans="1:23" ht="95.4" customHeight="1" x14ac:dyDescent="0.3">
      <c r="A43" s="46" t="s">
        <v>36</v>
      </c>
      <c r="B43" s="31" t="s">
        <v>124</v>
      </c>
      <c r="C43" s="33"/>
      <c r="D43" s="32"/>
      <c r="E43" s="38">
        <v>7</v>
      </c>
      <c r="F43" s="6">
        <f>F44+F45+N43</f>
        <v>458</v>
      </c>
      <c r="G43" s="6">
        <f>SUM(G44:G45)</f>
        <v>225</v>
      </c>
      <c r="H43" s="6">
        <f t="shared" ref="H43:L43" si="7">SUM(H44:H47)</f>
        <v>174</v>
      </c>
      <c r="I43" s="6">
        <f t="shared" si="7"/>
        <v>70</v>
      </c>
      <c r="J43" s="6">
        <f t="shared" si="7"/>
        <v>74</v>
      </c>
      <c r="K43" s="6">
        <f t="shared" si="7"/>
        <v>30</v>
      </c>
      <c r="L43" s="6">
        <f t="shared" si="7"/>
        <v>288</v>
      </c>
      <c r="M43" s="6">
        <f>M44+M45</f>
        <v>24</v>
      </c>
      <c r="N43" s="6">
        <f>7+N45+N45</f>
        <v>21</v>
      </c>
      <c r="O43" s="76"/>
      <c r="P43" s="76"/>
      <c r="Q43" s="17"/>
      <c r="R43" s="17"/>
      <c r="S43" s="19"/>
      <c r="T43" s="19"/>
      <c r="U43" s="61"/>
      <c r="V43" s="61"/>
    </row>
    <row r="44" spans="1:23" ht="84.6" x14ac:dyDescent="0.3">
      <c r="A44" s="47" t="s">
        <v>37</v>
      </c>
      <c r="B44" s="10" t="s">
        <v>125</v>
      </c>
      <c r="C44" s="10"/>
      <c r="D44" s="97">
        <v>6</v>
      </c>
      <c r="E44" s="97">
        <v>7</v>
      </c>
      <c r="F44" s="21">
        <f>G44+H44+M44+N44</f>
        <v>256</v>
      </c>
      <c r="G44" s="3">
        <v>101</v>
      </c>
      <c r="H44" s="3">
        <f>I44+J44+K44</f>
        <v>132</v>
      </c>
      <c r="I44" s="3">
        <v>54</v>
      </c>
      <c r="J44" s="3">
        <v>68</v>
      </c>
      <c r="K44" s="3">
        <v>10</v>
      </c>
      <c r="L44" s="3"/>
      <c r="M44" s="3">
        <v>16</v>
      </c>
      <c r="N44" s="3">
        <v>7</v>
      </c>
      <c r="O44" s="73"/>
      <c r="P44" s="73"/>
      <c r="Q44" s="91">
        <v>40</v>
      </c>
      <c r="R44" s="91">
        <v>40</v>
      </c>
      <c r="S44" s="90">
        <v>23</v>
      </c>
      <c r="T44" s="90">
        <v>23</v>
      </c>
      <c r="U44" s="89">
        <v>6</v>
      </c>
      <c r="V44" s="62"/>
    </row>
    <row r="45" spans="1:23" ht="96.6" x14ac:dyDescent="0.3">
      <c r="A45" s="47" t="s">
        <v>38</v>
      </c>
      <c r="B45" s="10" t="s">
        <v>126</v>
      </c>
      <c r="C45" s="10"/>
      <c r="D45" s="97">
        <v>4</v>
      </c>
      <c r="E45" s="97">
        <v>7</v>
      </c>
      <c r="F45" s="21">
        <f>G45+H45+M45+N45</f>
        <v>181</v>
      </c>
      <c r="G45" s="3">
        <v>124</v>
      </c>
      <c r="H45" s="3">
        <f>I45+J45+K45</f>
        <v>42</v>
      </c>
      <c r="I45" s="3">
        <v>16</v>
      </c>
      <c r="J45" s="3">
        <v>6</v>
      </c>
      <c r="K45" s="3">
        <v>20</v>
      </c>
      <c r="L45" s="3"/>
      <c r="M45" s="3">
        <v>8</v>
      </c>
      <c r="N45" s="3">
        <v>7</v>
      </c>
      <c r="O45" s="73"/>
      <c r="P45" s="73"/>
      <c r="Q45" s="16"/>
      <c r="R45" s="16"/>
      <c r="S45" s="90">
        <v>20</v>
      </c>
      <c r="T45" s="90">
        <v>12</v>
      </c>
      <c r="U45" s="89">
        <v>10</v>
      </c>
      <c r="V45" s="62"/>
    </row>
    <row r="46" spans="1:23" x14ac:dyDescent="0.3">
      <c r="A46" s="47" t="s">
        <v>127</v>
      </c>
      <c r="B46" s="10" t="s">
        <v>34</v>
      </c>
      <c r="C46" s="10"/>
      <c r="D46" s="11"/>
      <c r="E46" s="11"/>
      <c r="F46" s="3"/>
      <c r="G46" s="3"/>
      <c r="H46" s="3"/>
      <c r="I46" s="3"/>
      <c r="J46" s="3"/>
      <c r="K46" s="3"/>
      <c r="L46" s="3">
        <v>108</v>
      </c>
      <c r="M46" s="3"/>
      <c r="N46" s="3"/>
      <c r="O46" s="73"/>
      <c r="P46" s="73"/>
      <c r="Q46" s="16"/>
      <c r="R46" s="16"/>
      <c r="S46" s="5"/>
      <c r="T46" s="5"/>
      <c r="U46" s="62"/>
      <c r="V46" s="62"/>
      <c r="W46" s="83">
        <v>360</v>
      </c>
    </row>
    <row r="47" spans="1:23" x14ac:dyDescent="0.3">
      <c r="A47" s="47" t="s">
        <v>39</v>
      </c>
      <c r="B47" s="10" t="s">
        <v>35</v>
      </c>
      <c r="C47" s="10"/>
      <c r="D47" s="11"/>
      <c r="E47" s="11"/>
      <c r="F47" s="3"/>
      <c r="G47" s="3"/>
      <c r="H47" s="3"/>
      <c r="I47" s="3"/>
      <c r="J47" s="3"/>
      <c r="K47" s="3"/>
      <c r="L47" s="3">
        <v>180</v>
      </c>
      <c r="M47" s="3"/>
      <c r="N47" s="3"/>
      <c r="O47" s="73"/>
      <c r="P47" s="73"/>
      <c r="Q47" s="16"/>
      <c r="R47" s="16"/>
      <c r="S47" s="5"/>
      <c r="T47" s="5"/>
      <c r="U47" s="62"/>
      <c r="V47" s="62"/>
      <c r="W47" s="83">
        <v>180</v>
      </c>
    </row>
    <row r="48" spans="1:23" ht="54" customHeight="1" x14ac:dyDescent="0.3">
      <c r="A48" s="46" t="s">
        <v>40</v>
      </c>
      <c r="B48" s="48" t="s">
        <v>128</v>
      </c>
      <c r="C48" s="33"/>
      <c r="D48" s="32"/>
      <c r="E48" s="38">
        <v>8</v>
      </c>
      <c r="F48" s="6">
        <f>F49+N48</f>
        <v>270</v>
      </c>
      <c r="G48" s="6">
        <f>SUM(G49:G50)</f>
        <v>187</v>
      </c>
      <c r="H48" s="6">
        <f>SUM(H49:H50)</f>
        <v>68</v>
      </c>
      <c r="I48" s="6">
        <f>SUM(I49:I50)</f>
        <v>26</v>
      </c>
      <c r="J48" s="6">
        <f>SUM(J49:J50)</f>
        <v>22</v>
      </c>
      <c r="K48" s="6">
        <v>20</v>
      </c>
      <c r="L48" s="6">
        <f>SUM(L49:L50)</f>
        <v>72</v>
      </c>
      <c r="M48" s="6">
        <f>M49</f>
        <v>8</v>
      </c>
      <c r="N48" s="6">
        <v>7</v>
      </c>
      <c r="O48" s="76"/>
      <c r="P48" s="76"/>
      <c r="Q48" s="17"/>
      <c r="R48" s="17"/>
      <c r="S48" s="19"/>
      <c r="T48" s="19"/>
      <c r="U48" s="61"/>
      <c r="V48" s="61"/>
    </row>
    <row r="49" spans="1:23" ht="50.4" customHeight="1" x14ac:dyDescent="0.3">
      <c r="A49" s="47" t="s">
        <v>41</v>
      </c>
      <c r="B49" s="10" t="s">
        <v>129</v>
      </c>
      <c r="C49" s="10"/>
      <c r="D49" s="7">
        <v>8</v>
      </c>
      <c r="E49" s="11"/>
      <c r="F49" s="3">
        <f>G49+H49+M49+N49</f>
        <v>263</v>
      </c>
      <c r="G49" s="3">
        <v>187</v>
      </c>
      <c r="H49" s="8">
        <f>I49+J49+K49</f>
        <v>68</v>
      </c>
      <c r="I49" s="8">
        <v>26</v>
      </c>
      <c r="J49" s="3">
        <v>22</v>
      </c>
      <c r="K49" s="3">
        <v>20</v>
      </c>
      <c r="L49" s="3"/>
      <c r="M49" s="3">
        <v>8</v>
      </c>
      <c r="N49" s="3"/>
      <c r="O49" s="73"/>
      <c r="P49" s="73"/>
      <c r="Q49" s="16"/>
      <c r="R49" s="16"/>
      <c r="S49" s="5"/>
      <c r="T49" s="5"/>
      <c r="U49" s="62">
        <v>26</v>
      </c>
      <c r="V49" s="62">
        <v>42</v>
      </c>
    </row>
    <row r="50" spans="1:23" ht="36.6" x14ac:dyDescent="0.3">
      <c r="A50" s="47" t="s">
        <v>42</v>
      </c>
      <c r="B50" s="10" t="s">
        <v>88</v>
      </c>
      <c r="C50" s="10"/>
      <c r="D50" s="11"/>
      <c r="E50" s="11"/>
      <c r="F50" s="3"/>
      <c r="G50" s="3"/>
      <c r="H50" s="3"/>
      <c r="I50" s="3"/>
      <c r="J50" s="3"/>
      <c r="K50" s="3"/>
      <c r="L50" s="3">
        <v>72</v>
      </c>
      <c r="M50" s="3"/>
      <c r="N50" s="3"/>
      <c r="O50" s="73"/>
      <c r="P50" s="73"/>
      <c r="Q50" s="16"/>
      <c r="R50" s="16"/>
      <c r="S50" s="5"/>
      <c r="T50" s="5"/>
      <c r="U50" s="62"/>
      <c r="V50" s="62"/>
      <c r="W50" s="83">
        <v>72</v>
      </c>
    </row>
    <row r="51" spans="1:23" ht="63" customHeight="1" x14ac:dyDescent="0.3">
      <c r="A51" s="46" t="s">
        <v>85</v>
      </c>
      <c r="B51" s="33" t="s">
        <v>130</v>
      </c>
      <c r="C51" s="33"/>
      <c r="D51" s="32"/>
      <c r="E51" s="38">
        <v>2</v>
      </c>
      <c r="F51" s="6">
        <f>F52+N51</f>
        <v>392</v>
      </c>
      <c r="G51" s="6">
        <f>SUM(G52:G52)</f>
        <v>300</v>
      </c>
      <c r="H51" s="6">
        <f>SUM(H52:H52)</f>
        <v>70</v>
      </c>
      <c r="I51" s="6">
        <f>SUM(I52:I52)</f>
        <v>24</v>
      </c>
      <c r="J51" s="6">
        <f>SUM(J52:J52)</f>
        <v>46</v>
      </c>
      <c r="K51" s="6">
        <f>SUM(K52:K52)</f>
        <v>0</v>
      </c>
      <c r="L51" s="6">
        <f>SUM(L52:L53)</f>
        <v>144</v>
      </c>
      <c r="M51" s="6">
        <f>M52</f>
        <v>15</v>
      </c>
      <c r="N51" s="6">
        <v>7</v>
      </c>
      <c r="O51" s="80"/>
      <c r="P51" s="80"/>
      <c r="Q51" s="36"/>
      <c r="R51" s="36"/>
      <c r="S51" s="37"/>
      <c r="T51" s="37"/>
      <c r="U51" s="60"/>
      <c r="V51" s="60"/>
      <c r="W51" s="1"/>
    </row>
    <row r="52" spans="1:23" ht="59.25" customHeight="1" x14ac:dyDescent="0.3">
      <c r="A52" s="43" t="s">
        <v>86</v>
      </c>
      <c r="B52" s="34" t="s">
        <v>131</v>
      </c>
      <c r="C52" s="34"/>
      <c r="D52" s="4"/>
      <c r="E52" s="35"/>
      <c r="F52" s="21">
        <f>G52+H52+M52</f>
        <v>385</v>
      </c>
      <c r="G52" s="3">
        <v>300</v>
      </c>
      <c r="H52" s="3">
        <f>I52+J52+K52</f>
        <v>70</v>
      </c>
      <c r="I52" s="3">
        <v>24</v>
      </c>
      <c r="J52" s="3">
        <v>46</v>
      </c>
      <c r="K52" s="3"/>
      <c r="L52" s="3"/>
      <c r="M52" s="3">
        <v>15</v>
      </c>
      <c r="N52" s="3"/>
      <c r="O52" s="73">
        <v>24</v>
      </c>
      <c r="P52" s="73">
        <v>46</v>
      </c>
      <c r="Q52" s="16"/>
      <c r="R52" s="16"/>
      <c r="S52" s="5"/>
      <c r="T52" s="5"/>
      <c r="U52" s="62"/>
      <c r="V52" s="62"/>
      <c r="W52" s="1"/>
    </row>
    <row r="53" spans="1:23" ht="36.6" x14ac:dyDescent="0.3">
      <c r="A53" s="43" t="s">
        <v>87</v>
      </c>
      <c r="B53" s="34" t="s">
        <v>88</v>
      </c>
      <c r="C53" s="34"/>
      <c r="D53" s="35"/>
      <c r="E53" s="35"/>
      <c r="F53" s="3"/>
      <c r="G53" s="3"/>
      <c r="H53" s="3"/>
      <c r="I53" s="3"/>
      <c r="J53" s="3"/>
      <c r="K53" s="3"/>
      <c r="L53" s="3">
        <v>144</v>
      </c>
      <c r="M53" s="3"/>
      <c r="N53" s="3"/>
      <c r="O53" s="73"/>
      <c r="P53" s="73"/>
      <c r="Q53" s="16"/>
      <c r="R53" s="16"/>
      <c r="S53" s="5"/>
      <c r="T53" s="5"/>
      <c r="U53" s="62"/>
      <c r="V53" s="62"/>
      <c r="W53" s="1">
        <v>144</v>
      </c>
    </row>
    <row r="54" spans="1:23" ht="35.4" x14ac:dyDescent="0.3">
      <c r="A54" s="43"/>
      <c r="B54" s="49" t="s">
        <v>89</v>
      </c>
      <c r="C54" s="49"/>
      <c r="D54" s="27"/>
      <c r="E54" s="27"/>
      <c r="F54" s="21">
        <f t="shared" ref="F54:K54" si="8">F11+F17+F20</f>
        <v>3238</v>
      </c>
      <c r="G54" s="21">
        <f t="shared" si="8"/>
        <v>2368</v>
      </c>
      <c r="H54" s="21">
        <f t="shared" si="8"/>
        <v>640</v>
      </c>
      <c r="I54" s="21">
        <f t="shared" si="8"/>
        <v>267</v>
      </c>
      <c r="J54" s="21">
        <f t="shared" si="8"/>
        <v>323</v>
      </c>
      <c r="K54" s="21">
        <f t="shared" si="8"/>
        <v>50</v>
      </c>
      <c r="L54" s="21">
        <f>L38</f>
        <v>648</v>
      </c>
      <c r="M54" s="21">
        <f>M11+M17+M20</f>
        <v>139</v>
      </c>
      <c r="N54" s="21">
        <f>N11+N17+N20</f>
        <v>77</v>
      </c>
      <c r="O54" s="73"/>
      <c r="P54" s="73"/>
      <c r="Q54" s="20"/>
      <c r="R54" s="16"/>
      <c r="S54" s="5"/>
      <c r="T54" s="5"/>
      <c r="U54" s="62"/>
      <c r="V54" s="62"/>
      <c r="W54" s="1"/>
    </row>
    <row r="55" spans="1:23" ht="35.4" x14ac:dyDescent="0.3">
      <c r="A55" s="23" t="s">
        <v>90</v>
      </c>
      <c r="B55" s="49" t="s">
        <v>91</v>
      </c>
      <c r="C55" s="49"/>
      <c r="D55" s="27"/>
      <c r="E55" s="27"/>
      <c r="F55" s="21">
        <v>144</v>
      </c>
      <c r="G55" s="3"/>
      <c r="H55" s="3"/>
      <c r="I55" s="3"/>
      <c r="J55" s="3"/>
      <c r="K55" s="3"/>
      <c r="L55" s="3"/>
      <c r="M55" s="3"/>
      <c r="N55" s="3"/>
      <c r="O55" s="73"/>
      <c r="P55" s="73"/>
      <c r="Q55" s="16"/>
      <c r="R55" s="16"/>
      <c r="S55" s="5"/>
      <c r="T55" s="5"/>
      <c r="U55" s="62"/>
      <c r="V55" s="62"/>
      <c r="W55" s="1"/>
    </row>
    <row r="56" spans="1:23" ht="24" x14ac:dyDescent="0.3">
      <c r="A56" s="50" t="s">
        <v>92</v>
      </c>
      <c r="B56" s="51" t="s">
        <v>43</v>
      </c>
      <c r="C56" s="51"/>
      <c r="D56" s="25"/>
      <c r="E56" s="25"/>
      <c r="F56" s="3">
        <f>N11+N17+N21+N39+N43+N48+N51</f>
        <v>77</v>
      </c>
      <c r="G56" s="3"/>
      <c r="H56" s="3"/>
      <c r="I56" s="3"/>
      <c r="J56" s="3"/>
      <c r="K56" s="3"/>
      <c r="L56" s="8"/>
      <c r="M56" s="8"/>
      <c r="N56" s="8"/>
      <c r="O56" s="81"/>
      <c r="P56" s="81"/>
      <c r="Q56" s="20"/>
      <c r="R56" s="20"/>
      <c r="S56" s="52"/>
      <c r="T56" s="52"/>
      <c r="U56" s="63"/>
      <c r="V56" s="63"/>
    </row>
    <row r="57" spans="1:23" x14ac:dyDescent="0.3">
      <c r="A57" s="47"/>
      <c r="B57" s="10" t="s">
        <v>13</v>
      </c>
      <c r="C57" s="10"/>
      <c r="D57" s="11"/>
      <c r="E57" s="11"/>
      <c r="F57" s="3">
        <f>M11+M17+M21+M39+M43+M48+M51</f>
        <v>139</v>
      </c>
      <c r="G57" s="59"/>
      <c r="H57" s="3"/>
      <c r="I57" s="3"/>
      <c r="J57" s="3"/>
      <c r="K57" s="3"/>
      <c r="L57" s="8"/>
      <c r="M57" s="7"/>
      <c r="N57" s="8"/>
      <c r="O57" s="81"/>
      <c r="P57" s="73"/>
      <c r="Q57" s="20"/>
      <c r="R57" s="16"/>
      <c r="S57" s="52"/>
      <c r="T57" s="5"/>
      <c r="U57" s="63"/>
      <c r="V57" s="62"/>
    </row>
    <row r="58" spans="1:23" ht="22.8" x14ac:dyDescent="0.3">
      <c r="A58" s="50" t="s">
        <v>93</v>
      </c>
      <c r="B58" s="50" t="s">
        <v>44</v>
      </c>
      <c r="C58" s="50"/>
      <c r="D58" s="30"/>
      <c r="E58" s="30"/>
      <c r="F58" s="21">
        <v>216</v>
      </c>
      <c r="G58" s="3"/>
      <c r="H58" s="53"/>
      <c r="I58" s="53"/>
      <c r="J58" s="3"/>
      <c r="K58" s="3"/>
      <c r="L58" s="3"/>
      <c r="M58" s="3"/>
      <c r="N58" s="3"/>
      <c r="O58" s="73"/>
      <c r="P58" s="73"/>
      <c r="Q58" s="16"/>
      <c r="R58" s="16"/>
      <c r="S58" s="5"/>
      <c r="T58" s="5"/>
      <c r="U58" s="62"/>
      <c r="V58" s="62"/>
    </row>
    <row r="59" spans="1:23" ht="24" x14ac:dyDescent="0.3">
      <c r="A59" s="47" t="s">
        <v>94</v>
      </c>
      <c r="B59" s="47" t="s">
        <v>95</v>
      </c>
      <c r="C59" s="47"/>
      <c r="D59" s="54"/>
      <c r="E59" s="54"/>
      <c r="F59" s="3">
        <v>144</v>
      </c>
      <c r="G59" s="3"/>
      <c r="H59" s="53"/>
      <c r="I59" s="53"/>
      <c r="J59" s="3"/>
      <c r="K59" s="3"/>
      <c r="L59" s="3"/>
      <c r="M59" s="3"/>
      <c r="N59" s="3"/>
      <c r="O59" s="73"/>
      <c r="P59" s="73"/>
      <c r="Q59" s="16"/>
      <c r="R59" s="16"/>
      <c r="S59" s="5"/>
      <c r="T59" s="5"/>
      <c r="U59" s="62"/>
      <c r="V59" s="62"/>
    </row>
    <row r="60" spans="1:23" ht="24" x14ac:dyDescent="0.3">
      <c r="A60" s="47" t="s">
        <v>96</v>
      </c>
      <c r="B60" s="47" t="s">
        <v>97</v>
      </c>
      <c r="C60" s="47"/>
      <c r="D60" s="54"/>
      <c r="E60" s="54"/>
      <c r="F60" s="3">
        <v>72</v>
      </c>
      <c r="G60" s="3"/>
      <c r="H60" s="53"/>
      <c r="I60" s="53"/>
      <c r="J60" s="3"/>
      <c r="K60" s="3"/>
      <c r="L60" s="3"/>
      <c r="M60" s="3"/>
      <c r="N60" s="3"/>
      <c r="O60" s="73"/>
      <c r="P60" s="73"/>
      <c r="Q60" s="16"/>
      <c r="R60" s="16"/>
      <c r="S60" s="5"/>
      <c r="T60" s="5"/>
      <c r="U60" s="62"/>
      <c r="V60" s="62"/>
    </row>
    <row r="61" spans="1:23" x14ac:dyDescent="0.3">
      <c r="A61" s="50" t="s">
        <v>45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5"/>
      <c r="P61" s="125"/>
      <c r="Q61" s="103"/>
      <c r="R61" s="103"/>
      <c r="S61" s="118"/>
      <c r="T61" s="118"/>
      <c r="U61" s="101"/>
      <c r="V61" s="101"/>
    </row>
    <row r="62" spans="1:23" x14ac:dyDescent="0.3">
      <c r="A62" s="120" t="s">
        <v>46</v>
      </c>
      <c r="B62" s="120"/>
      <c r="C62" s="120"/>
      <c r="D62" s="120"/>
      <c r="E62" s="120"/>
      <c r="F62" s="55">
        <f>F54+F55+F58</f>
        <v>3598</v>
      </c>
      <c r="G62" s="65"/>
      <c r="H62" s="56"/>
      <c r="I62" s="56"/>
      <c r="J62" s="56"/>
      <c r="K62" s="56"/>
      <c r="L62" s="56"/>
      <c r="M62" s="56"/>
      <c r="N62" s="56"/>
      <c r="O62" s="82"/>
      <c r="P62" s="82"/>
      <c r="Q62" s="57"/>
      <c r="R62" s="57"/>
      <c r="S62" s="58"/>
      <c r="T62" s="58"/>
      <c r="U62" s="64"/>
      <c r="V62" s="64"/>
    </row>
    <row r="63" spans="1:23" x14ac:dyDescent="0.3">
      <c r="A63" s="121" t="s">
        <v>47</v>
      </c>
      <c r="B63" s="122"/>
      <c r="C63" s="122"/>
      <c r="D63" s="122"/>
      <c r="E63" s="122"/>
      <c r="F63" s="105" t="s">
        <v>5</v>
      </c>
      <c r="G63" s="66"/>
      <c r="H63" s="120" t="s">
        <v>48</v>
      </c>
      <c r="I63" s="120"/>
      <c r="J63" s="120"/>
      <c r="K63" s="120"/>
      <c r="L63" s="120"/>
      <c r="M63" s="120"/>
      <c r="N63" s="120"/>
      <c r="O63" s="73">
        <f t="shared" ref="O63:T63" si="9">SUM(O11:O53)</f>
        <v>80</v>
      </c>
      <c r="P63" s="73">
        <f t="shared" si="9"/>
        <v>80</v>
      </c>
      <c r="Q63" s="20">
        <f t="shared" si="9"/>
        <v>80</v>
      </c>
      <c r="R63" s="16">
        <f t="shared" si="9"/>
        <v>80</v>
      </c>
      <c r="S63" s="5">
        <f t="shared" si="9"/>
        <v>80</v>
      </c>
      <c r="T63" s="5">
        <f t="shared" si="9"/>
        <v>80</v>
      </c>
      <c r="U63" s="62">
        <f>SUM(U12:U53)</f>
        <v>80</v>
      </c>
      <c r="V63" s="62">
        <f>SUM(V12:V53)</f>
        <v>80</v>
      </c>
    </row>
    <row r="64" spans="1:23" ht="19.5" customHeight="1" x14ac:dyDescent="0.3">
      <c r="A64" s="122"/>
      <c r="B64" s="122"/>
      <c r="C64" s="122"/>
      <c r="D64" s="122"/>
      <c r="E64" s="122"/>
      <c r="F64" s="105"/>
      <c r="G64" s="66"/>
      <c r="H64" s="120" t="s">
        <v>49</v>
      </c>
      <c r="I64" s="120"/>
      <c r="J64" s="120"/>
      <c r="K64" s="120"/>
      <c r="L64" s="120"/>
      <c r="M64" s="120"/>
      <c r="N64" s="120"/>
      <c r="O64" s="73"/>
      <c r="P64" s="73"/>
      <c r="Q64" s="16"/>
      <c r="R64" s="16"/>
      <c r="S64" s="5"/>
      <c r="T64" s="5"/>
      <c r="U64" s="62"/>
      <c r="V64" s="62"/>
    </row>
    <row r="65" spans="1:22" x14ac:dyDescent="0.3">
      <c r="A65" s="121" t="s">
        <v>50</v>
      </c>
      <c r="B65" s="121"/>
      <c r="C65" s="121"/>
      <c r="D65" s="121"/>
      <c r="E65" s="121"/>
      <c r="F65" s="105"/>
      <c r="G65" s="66"/>
      <c r="H65" s="120" t="s">
        <v>104</v>
      </c>
      <c r="I65" s="120"/>
      <c r="J65" s="120"/>
      <c r="K65" s="120"/>
      <c r="L65" s="120"/>
      <c r="M65" s="120"/>
      <c r="N65" s="120"/>
      <c r="O65" s="73"/>
      <c r="P65" s="73"/>
      <c r="Q65" s="16"/>
      <c r="R65" s="16"/>
      <c r="S65" s="5"/>
      <c r="T65" s="5"/>
      <c r="U65" s="62"/>
      <c r="V65" s="63"/>
    </row>
    <row r="66" spans="1:22" x14ac:dyDescent="0.3">
      <c r="A66" s="120" t="s">
        <v>51</v>
      </c>
      <c r="B66" s="120"/>
      <c r="C66" s="120"/>
      <c r="D66" s="120"/>
      <c r="E66" s="120"/>
      <c r="F66" s="105"/>
      <c r="G66" s="66"/>
      <c r="H66" s="123" t="s">
        <v>52</v>
      </c>
      <c r="I66" s="123"/>
      <c r="J66" s="123"/>
      <c r="K66" s="123"/>
      <c r="L66" s="123"/>
      <c r="M66" s="123"/>
      <c r="N66" s="123"/>
      <c r="O66" s="95">
        <f>COUNTIF(E11:E53,1)</f>
        <v>0</v>
      </c>
      <c r="P66" s="95">
        <f>COUNTIF(E11:E53,2)</f>
        <v>3</v>
      </c>
      <c r="Q66" s="92">
        <f>COUNTIF(E11:E53,3)</f>
        <v>0</v>
      </c>
      <c r="R66" s="92">
        <f>COUNTIF(E11:E53,4)</f>
        <v>2</v>
      </c>
      <c r="S66" s="94">
        <f>COUNTIF(E11:E53,5)</f>
        <v>0</v>
      </c>
      <c r="T66" s="94">
        <f>COUNTIF(E11:E54,6)</f>
        <v>1</v>
      </c>
      <c r="U66" s="93">
        <f>COUNTIF(E11:E54,7)</f>
        <v>3</v>
      </c>
      <c r="V66" s="93">
        <f>COUNTIF(E11:E54,8)</f>
        <v>2</v>
      </c>
    </row>
    <row r="67" spans="1:22" x14ac:dyDescent="0.3">
      <c r="A67" s="120"/>
      <c r="B67" s="120"/>
      <c r="C67" s="120"/>
      <c r="D67" s="120"/>
      <c r="E67" s="120"/>
      <c r="F67" s="105"/>
      <c r="G67" s="66"/>
      <c r="H67" s="120" t="s">
        <v>53</v>
      </c>
      <c r="I67" s="120"/>
      <c r="J67" s="120"/>
      <c r="K67" s="120"/>
      <c r="L67" s="120"/>
      <c r="M67" s="120"/>
      <c r="N67" s="120"/>
      <c r="O67" s="95">
        <v>0</v>
      </c>
      <c r="P67" s="95">
        <f>COUNTIF(D11:D53,2)</f>
        <v>3</v>
      </c>
      <c r="Q67" s="92">
        <f>COUNTIF(D11:D53,3)</f>
        <v>0</v>
      </c>
      <c r="R67" s="92">
        <f>COUNTIF(D11:D53,4)</f>
        <v>4</v>
      </c>
      <c r="S67" s="94">
        <f>COUNTIF(D11:D53,5)</f>
        <v>0</v>
      </c>
      <c r="T67" s="94">
        <v>6</v>
      </c>
      <c r="U67" s="93">
        <f>COUNTIF(D11:D54,7)</f>
        <v>0</v>
      </c>
      <c r="V67" s="93">
        <v>6</v>
      </c>
    </row>
    <row r="68" spans="1:22" x14ac:dyDescent="0.3">
      <c r="A68" s="120"/>
      <c r="B68" s="120"/>
      <c r="C68" s="120"/>
      <c r="D68" s="120"/>
      <c r="E68" s="120"/>
      <c r="F68" s="105"/>
      <c r="G68" s="66"/>
      <c r="H68" s="120" t="s">
        <v>54</v>
      </c>
      <c r="I68" s="120"/>
      <c r="J68" s="120"/>
      <c r="K68" s="120"/>
      <c r="L68" s="120"/>
      <c r="M68" s="120"/>
      <c r="N68" s="120"/>
      <c r="O68" s="95">
        <f>COUNTIF(C11:C53,1)</f>
        <v>0</v>
      </c>
      <c r="P68" s="95">
        <v>3</v>
      </c>
      <c r="Q68" s="92">
        <f>COUNTIF(C11:C53,"*3*")</f>
        <v>0</v>
      </c>
      <c r="R68" s="92">
        <f>COUNTIF(C11:C53,"*4*")</f>
        <v>2</v>
      </c>
      <c r="S68" s="94">
        <f>COUNTIF(C11:C53,"*5*")</f>
        <v>0</v>
      </c>
      <c r="T68" s="94">
        <v>2</v>
      </c>
      <c r="U68" s="93">
        <f>COUNTIF(C11:C53,"*7*")</f>
        <v>0</v>
      </c>
      <c r="V68" s="93">
        <f>COUNTIF(C11:C60,8)</f>
        <v>2</v>
      </c>
    </row>
    <row r="69" spans="1:22" x14ac:dyDescent="0.3">
      <c r="A69" s="9"/>
      <c r="B69" s="9"/>
      <c r="C69" s="9"/>
      <c r="D69" s="9"/>
      <c r="E69" s="9"/>
      <c r="F69" s="9"/>
      <c r="G69" s="67"/>
      <c r="H69" s="9"/>
      <c r="I69" s="9"/>
      <c r="J69" s="9"/>
      <c r="K69" s="9"/>
      <c r="L69" s="9"/>
      <c r="M69" s="9"/>
      <c r="N69" s="9"/>
      <c r="O69" s="9"/>
      <c r="P69" s="9"/>
      <c r="Q69" s="18"/>
      <c r="R69" s="18"/>
      <c r="S69" s="18"/>
      <c r="T69" s="18"/>
      <c r="U69" s="9"/>
      <c r="V69" s="9"/>
    </row>
    <row r="70" spans="1:22" x14ac:dyDescent="0.3">
      <c r="Q70" s="14"/>
      <c r="R70" s="14"/>
      <c r="S70" s="14"/>
      <c r="T70" s="14"/>
    </row>
    <row r="71" spans="1:22" x14ac:dyDescent="0.3">
      <c r="Q71" s="14"/>
      <c r="R71" s="14"/>
      <c r="S71" s="14"/>
      <c r="T71" s="14"/>
    </row>
    <row r="72" spans="1:22" x14ac:dyDescent="0.3">
      <c r="Q72" s="14"/>
      <c r="R72" s="14"/>
      <c r="S72" s="14"/>
      <c r="T72" s="14"/>
    </row>
    <row r="73" spans="1:22" x14ac:dyDescent="0.3">
      <c r="Q73" s="14"/>
      <c r="R73" s="14"/>
      <c r="S73" s="14"/>
      <c r="T73" s="14"/>
    </row>
    <row r="74" spans="1:22" x14ac:dyDescent="0.3">
      <c r="Q74" s="14"/>
      <c r="R74" s="14"/>
      <c r="S74" s="14"/>
      <c r="T74" s="14"/>
    </row>
    <row r="75" spans="1:22" x14ac:dyDescent="0.3">
      <c r="Q75" s="14"/>
      <c r="R75" s="14"/>
      <c r="S75" s="14"/>
      <c r="T75" s="14"/>
    </row>
    <row r="76" spans="1:22" x14ac:dyDescent="0.3">
      <c r="Q76" s="14"/>
      <c r="R76" s="14"/>
      <c r="S76" s="14"/>
      <c r="T76" s="14"/>
    </row>
    <row r="77" spans="1:22" x14ac:dyDescent="0.3">
      <c r="Q77" s="14"/>
      <c r="R77" s="14"/>
      <c r="S77" s="14"/>
      <c r="T77" s="14"/>
    </row>
    <row r="78" spans="1:22" x14ac:dyDescent="0.3">
      <c r="Q78" s="14"/>
      <c r="R78" s="14"/>
      <c r="S78" s="14"/>
      <c r="T78" s="14"/>
    </row>
    <row r="79" spans="1:22" x14ac:dyDescent="0.3">
      <c r="Q79" s="14"/>
      <c r="R79" s="14"/>
      <c r="S79" s="14"/>
      <c r="T79" s="14"/>
    </row>
    <row r="80" spans="1:22" x14ac:dyDescent="0.3">
      <c r="Q80" s="14"/>
      <c r="R80" s="14"/>
      <c r="S80" s="14"/>
      <c r="T80" s="14"/>
    </row>
    <row r="81" spans="17:20" x14ac:dyDescent="0.3">
      <c r="Q81" s="14"/>
      <c r="R81" s="14"/>
      <c r="S81" s="14"/>
      <c r="T81" s="14"/>
    </row>
    <row r="82" spans="17:20" x14ac:dyDescent="0.3">
      <c r="Q82" s="14"/>
      <c r="R82" s="14"/>
      <c r="S82" s="14"/>
      <c r="T82" s="14"/>
    </row>
    <row r="83" spans="17:20" x14ac:dyDescent="0.3">
      <c r="Q83" s="14"/>
      <c r="R83" s="14"/>
      <c r="S83" s="14"/>
      <c r="T83" s="14"/>
    </row>
    <row r="84" spans="17:20" x14ac:dyDescent="0.3">
      <c r="Q84" s="14"/>
      <c r="R84" s="14"/>
      <c r="S84" s="14"/>
      <c r="T84" s="14"/>
    </row>
    <row r="85" spans="17:20" x14ac:dyDescent="0.3">
      <c r="Q85" s="14"/>
      <c r="R85" s="14"/>
      <c r="S85" s="14"/>
      <c r="T85" s="14"/>
    </row>
    <row r="86" spans="17:20" x14ac:dyDescent="0.3">
      <c r="Q86" s="14"/>
      <c r="R86" s="14"/>
      <c r="S86" s="14"/>
      <c r="T86" s="14"/>
    </row>
    <row r="87" spans="17:20" x14ac:dyDescent="0.3">
      <c r="Q87" s="14"/>
      <c r="R87" s="14"/>
      <c r="S87" s="14"/>
      <c r="T87" s="14"/>
    </row>
    <row r="88" spans="17:20" x14ac:dyDescent="0.3">
      <c r="Q88" s="14"/>
      <c r="R88" s="14"/>
      <c r="S88" s="14"/>
      <c r="T88" s="14"/>
    </row>
    <row r="89" spans="17:20" x14ac:dyDescent="0.3">
      <c r="Q89" s="14"/>
      <c r="R89" s="14"/>
      <c r="S89" s="14"/>
      <c r="T89" s="14"/>
    </row>
    <row r="90" spans="17:20" x14ac:dyDescent="0.3">
      <c r="Q90" s="14"/>
      <c r="R90" s="14"/>
      <c r="S90" s="14"/>
      <c r="T90" s="14"/>
    </row>
    <row r="91" spans="17:20" x14ac:dyDescent="0.3">
      <c r="Q91" s="14"/>
      <c r="R91" s="14"/>
      <c r="S91" s="14"/>
      <c r="T91" s="14"/>
    </row>
    <row r="92" spans="17:20" x14ac:dyDescent="0.3">
      <c r="Q92" s="14"/>
      <c r="R92" s="14"/>
      <c r="S92" s="14"/>
      <c r="T92" s="14"/>
    </row>
    <row r="93" spans="17:20" x14ac:dyDescent="0.3">
      <c r="Q93" s="14"/>
      <c r="R93" s="14"/>
      <c r="S93" s="14"/>
      <c r="T93" s="14"/>
    </row>
    <row r="94" spans="17:20" x14ac:dyDescent="0.3">
      <c r="Q94" s="14"/>
      <c r="R94" s="14"/>
      <c r="S94" s="14"/>
      <c r="T94" s="14"/>
    </row>
    <row r="95" spans="17:20" x14ac:dyDescent="0.3">
      <c r="Q95" s="14"/>
      <c r="R95" s="14"/>
      <c r="S95" s="14"/>
      <c r="T95" s="14"/>
    </row>
    <row r="96" spans="17:20" x14ac:dyDescent="0.3">
      <c r="Q96" s="14"/>
      <c r="R96" s="14"/>
      <c r="S96" s="14"/>
      <c r="T96" s="14"/>
    </row>
    <row r="97" spans="17:20" x14ac:dyDescent="0.3">
      <c r="Q97" s="14"/>
      <c r="R97" s="14"/>
      <c r="S97" s="14"/>
      <c r="T97" s="14"/>
    </row>
    <row r="98" spans="17:20" x14ac:dyDescent="0.3">
      <c r="Q98" s="14"/>
      <c r="R98" s="14"/>
      <c r="S98" s="14"/>
      <c r="T98" s="14"/>
    </row>
    <row r="99" spans="17:20" x14ac:dyDescent="0.3">
      <c r="Q99" s="14"/>
      <c r="R99" s="14"/>
      <c r="S99" s="14"/>
      <c r="T99" s="14"/>
    </row>
    <row r="100" spans="17:20" x14ac:dyDescent="0.3">
      <c r="Q100" s="14"/>
      <c r="R100" s="14"/>
      <c r="S100" s="14"/>
      <c r="T100" s="14"/>
    </row>
    <row r="101" spans="17:20" x14ac:dyDescent="0.3">
      <c r="Q101" s="14"/>
      <c r="R101" s="14"/>
      <c r="S101" s="14"/>
      <c r="T101" s="14"/>
    </row>
    <row r="102" spans="17:20" x14ac:dyDescent="0.3">
      <c r="Q102" s="14"/>
      <c r="R102" s="14"/>
      <c r="S102" s="14"/>
      <c r="T102" s="14"/>
    </row>
    <row r="103" spans="17:20" x14ac:dyDescent="0.3">
      <c r="Q103" s="14"/>
      <c r="R103" s="14"/>
      <c r="S103" s="14"/>
      <c r="T103" s="14"/>
    </row>
    <row r="104" spans="17:20" x14ac:dyDescent="0.3">
      <c r="Q104" s="14"/>
      <c r="R104" s="14"/>
      <c r="S104" s="14"/>
      <c r="T104" s="14"/>
    </row>
    <row r="105" spans="17:20" x14ac:dyDescent="0.3">
      <c r="Q105" s="14"/>
      <c r="R105" s="14"/>
      <c r="S105" s="14"/>
      <c r="T105" s="14"/>
    </row>
    <row r="106" spans="17:20" x14ac:dyDescent="0.3">
      <c r="Q106" s="14"/>
      <c r="R106" s="14"/>
      <c r="S106" s="14"/>
      <c r="T106" s="14"/>
    </row>
    <row r="107" spans="17:20" x14ac:dyDescent="0.3">
      <c r="Q107" s="14"/>
      <c r="R107" s="14"/>
      <c r="S107" s="14"/>
      <c r="T107" s="14"/>
    </row>
    <row r="108" spans="17:20" x14ac:dyDescent="0.3">
      <c r="Q108" s="14"/>
      <c r="R108" s="14"/>
      <c r="S108" s="14"/>
      <c r="T108" s="14"/>
    </row>
    <row r="109" spans="17:20" x14ac:dyDescent="0.3">
      <c r="Q109" s="14"/>
      <c r="R109" s="14"/>
      <c r="S109" s="14"/>
      <c r="T109" s="14"/>
    </row>
    <row r="110" spans="17:20" x14ac:dyDescent="0.3">
      <c r="Q110" s="14"/>
      <c r="R110" s="14"/>
      <c r="S110" s="14"/>
      <c r="T110" s="14"/>
    </row>
    <row r="111" spans="17:20" x14ac:dyDescent="0.3">
      <c r="Q111" s="14"/>
      <c r="R111" s="14"/>
      <c r="S111" s="14"/>
      <c r="T111" s="14"/>
    </row>
    <row r="112" spans="17:20" x14ac:dyDescent="0.3">
      <c r="Q112" s="14"/>
      <c r="R112" s="14"/>
      <c r="S112" s="14"/>
      <c r="T112" s="14"/>
    </row>
    <row r="113" spans="17:20" x14ac:dyDescent="0.3">
      <c r="Q113" s="14"/>
      <c r="R113" s="14"/>
      <c r="S113" s="14"/>
      <c r="T113" s="14"/>
    </row>
    <row r="114" spans="17:20" x14ac:dyDescent="0.3">
      <c r="Q114" s="14"/>
      <c r="R114" s="14"/>
      <c r="S114" s="14"/>
      <c r="T114" s="14"/>
    </row>
    <row r="115" spans="17:20" x14ac:dyDescent="0.3">
      <c r="Q115" s="14"/>
      <c r="R115" s="14"/>
      <c r="S115" s="14"/>
      <c r="T115" s="14"/>
    </row>
    <row r="116" spans="17:20" x14ac:dyDescent="0.3">
      <c r="Q116" s="14"/>
      <c r="R116" s="14"/>
      <c r="S116" s="14"/>
      <c r="T116" s="14"/>
    </row>
    <row r="117" spans="17:20" x14ac:dyDescent="0.3">
      <c r="Q117" s="14"/>
      <c r="R117" s="14"/>
      <c r="S117" s="14"/>
      <c r="T117" s="14"/>
    </row>
    <row r="118" spans="17:20" x14ac:dyDescent="0.3">
      <c r="Q118" s="14"/>
      <c r="R118" s="14"/>
      <c r="S118" s="14"/>
      <c r="T118" s="14"/>
    </row>
    <row r="119" spans="17:20" x14ac:dyDescent="0.3">
      <c r="Q119" s="14"/>
      <c r="R119" s="14"/>
      <c r="S119" s="14"/>
      <c r="T119" s="14"/>
    </row>
    <row r="120" spans="17:20" x14ac:dyDescent="0.3">
      <c r="Q120" s="14"/>
      <c r="R120" s="14"/>
      <c r="S120" s="14"/>
      <c r="T120" s="14"/>
    </row>
    <row r="121" spans="17:20" x14ac:dyDescent="0.3">
      <c r="Q121" s="14"/>
      <c r="R121" s="14"/>
      <c r="S121" s="14"/>
      <c r="T121" s="14"/>
    </row>
    <row r="122" spans="17:20" x14ac:dyDescent="0.3">
      <c r="Q122" s="14"/>
      <c r="R122" s="14"/>
      <c r="S122" s="14"/>
      <c r="T122" s="14"/>
    </row>
    <row r="123" spans="17:20" x14ac:dyDescent="0.3">
      <c r="Q123" s="14"/>
      <c r="R123" s="14"/>
      <c r="S123" s="14"/>
      <c r="T123" s="14"/>
    </row>
    <row r="124" spans="17:20" x14ac:dyDescent="0.3">
      <c r="Q124" s="14"/>
      <c r="R124" s="14"/>
      <c r="S124" s="14"/>
      <c r="T124" s="14"/>
    </row>
    <row r="125" spans="17:20" x14ac:dyDescent="0.3">
      <c r="Q125" s="14"/>
      <c r="R125" s="14"/>
      <c r="S125" s="14"/>
      <c r="T125" s="14"/>
    </row>
    <row r="126" spans="17:20" x14ac:dyDescent="0.3">
      <c r="Q126" s="14"/>
      <c r="R126" s="14"/>
      <c r="S126" s="14"/>
      <c r="T126" s="14"/>
    </row>
    <row r="127" spans="17:20" x14ac:dyDescent="0.3">
      <c r="Q127" s="14"/>
      <c r="R127" s="14"/>
      <c r="S127" s="14"/>
      <c r="T127" s="14"/>
    </row>
    <row r="128" spans="17:20" x14ac:dyDescent="0.3">
      <c r="Q128" s="14"/>
      <c r="R128" s="14"/>
      <c r="S128" s="14"/>
      <c r="T128" s="14"/>
    </row>
    <row r="129" spans="17:20" x14ac:dyDescent="0.3">
      <c r="Q129" s="14"/>
      <c r="R129" s="14"/>
      <c r="S129" s="14"/>
      <c r="T129" s="14"/>
    </row>
    <row r="130" spans="17:20" x14ac:dyDescent="0.3">
      <c r="Q130" s="14"/>
      <c r="R130" s="14"/>
      <c r="S130" s="14"/>
      <c r="T130" s="14"/>
    </row>
    <row r="131" spans="17:20" x14ac:dyDescent="0.3">
      <c r="Q131" s="14"/>
      <c r="R131" s="14"/>
      <c r="S131" s="14"/>
      <c r="T131" s="14"/>
    </row>
    <row r="132" spans="17:20" x14ac:dyDescent="0.3">
      <c r="Q132" s="14"/>
      <c r="R132" s="14"/>
      <c r="S132" s="14"/>
      <c r="T132" s="14"/>
    </row>
    <row r="133" spans="17:20" x14ac:dyDescent="0.3">
      <c r="Q133" s="14"/>
      <c r="R133" s="14"/>
      <c r="S133" s="14"/>
      <c r="T133" s="14"/>
    </row>
    <row r="134" spans="17:20" x14ac:dyDescent="0.3">
      <c r="Q134" s="14"/>
      <c r="R134" s="14"/>
      <c r="S134" s="14"/>
      <c r="T134" s="14"/>
    </row>
    <row r="135" spans="17:20" x14ac:dyDescent="0.3">
      <c r="Q135" s="14"/>
      <c r="R135" s="14"/>
      <c r="S135" s="14"/>
      <c r="T135" s="14"/>
    </row>
    <row r="136" spans="17:20" x14ac:dyDescent="0.3">
      <c r="Q136" s="14"/>
      <c r="R136" s="14"/>
      <c r="S136" s="14"/>
      <c r="T136" s="14"/>
    </row>
    <row r="137" spans="17:20" x14ac:dyDescent="0.3">
      <c r="Q137" s="14"/>
      <c r="R137" s="14"/>
      <c r="S137" s="14"/>
      <c r="T137" s="14"/>
    </row>
    <row r="138" spans="17:20" x14ac:dyDescent="0.3">
      <c r="Q138" s="14"/>
      <c r="R138" s="14"/>
      <c r="S138" s="14"/>
      <c r="T138" s="14"/>
    </row>
    <row r="139" spans="17:20" x14ac:dyDescent="0.3">
      <c r="Q139" s="14"/>
      <c r="R139" s="14"/>
      <c r="S139" s="14"/>
      <c r="T139" s="14"/>
    </row>
    <row r="140" spans="17:20" x14ac:dyDescent="0.3">
      <c r="Q140" s="14"/>
      <c r="R140" s="14"/>
      <c r="S140" s="14"/>
      <c r="T140" s="14"/>
    </row>
    <row r="141" spans="17:20" x14ac:dyDescent="0.3">
      <c r="Q141" s="14"/>
      <c r="R141" s="14"/>
      <c r="S141" s="14"/>
      <c r="T141" s="14"/>
    </row>
    <row r="142" spans="17:20" x14ac:dyDescent="0.3">
      <c r="Q142" s="14"/>
      <c r="R142" s="14"/>
      <c r="S142" s="14"/>
      <c r="T142" s="14"/>
    </row>
    <row r="143" spans="17:20" x14ac:dyDescent="0.3">
      <c r="Q143" s="14"/>
      <c r="R143" s="14"/>
      <c r="S143" s="14"/>
      <c r="T143" s="14"/>
    </row>
    <row r="144" spans="17:20" x14ac:dyDescent="0.3">
      <c r="Q144" s="14"/>
      <c r="R144" s="14"/>
      <c r="S144" s="14"/>
      <c r="T144" s="14"/>
    </row>
    <row r="145" spans="17:20" x14ac:dyDescent="0.3">
      <c r="Q145" s="14"/>
      <c r="R145" s="14"/>
      <c r="S145" s="14"/>
      <c r="T145" s="14"/>
    </row>
    <row r="146" spans="17:20" x14ac:dyDescent="0.3">
      <c r="Q146" s="14"/>
      <c r="R146" s="14"/>
      <c r="S146" s="14"/>
      <c r="T146" s="14"/>
    </row>
    <row r="147" spans="17:20" x14ac:dyDescent="0.3">
      <c r="Q147" s="14"/>
      <c r="R147" s="14"/>
      <c r="S147" s="14"/>
      <c r="T147" s="14"/>
    </row>
    <row r="148" spans="17:20" x14ac:dyDescent="0.3">
      <c r="Q148" s="14"/>
      <c r="R148" s="14"/>
      <c r="S148" s="14"/>
      <c r="T148" s="14"/>
    </row>
    <row r="149" spans="17:20" x14ac:dyDescent="0.3">
      <c r="Q149" s="14"/>
      <c r="R149" s="14"/>
      <c r="S149" s="14"/>
      <c r="T149" s="14"/>
    </row>
    <row r="150" spans="17:20" x14ac:dyDescent="0.3">
      <c r="Q150" s="14"/>
      <c r="R150" s="14"/>
      <c r="S150" s="14"/>
      <c r="T150" s="14"/>
    </row>
    <row r="151" spans="17:20" x14ac:dyDescent="0.3">
      <c r="Q151" s="14"/>
      <c r="R151" s="14"/>
      <c r="S151" s="14"/>
      <c r="T151" s="14"/>
    </row>
    <row r="152" spans="17:20" x14ac:dyDescent="0.3">
      <c r="Q152" s="14"/>
      <c r="R152" s="14"/>
      <c r="S152" s="14"/>
      <c r="T152" s="14"/>
    </row>
    <row r="153" spans="17:20" x14ac:dyDescent="0.3">
      <c r="Q153" s="14"/>
      <c r="R153" s="14"/>
      <c r="S153" s="14"/>
      <c r="T153" s="14"/>
    </row>
    <row r="154" spans="17:20" x14ac:dyDescent="0.3">
      <c r="Q154" s="14"/>
      <c r="R154" s="14"/>
      <c r="S154" s="14"/>
      <c r="T154" s="14"/>
    </row>
    <row r="155" spans="17:20" x14ac:dyDescent="0.3">
      <c r="Q155" s="14"/>
      <c r="R155" s="14"/>
      <c r="S155" s="14"/>
      <c r="T155" s="14"/>
    </row>
    <row r="156" spans="17:20" x14ac:dyDescent="0.3">
      <c r="Q156" s="14"/>
      <c r="R156" s="14"/>
      <c r="S156" s="14"/>
      <c r="T156" s="14"/>
    </row>
    <row r="157" spans="17:20" x14ac:dyDescent="0.3">
      <c r="Q157" s="14"/>
      <c r="R157" s="14"/>
      <c r="S157" s="14"/>
      <c r="T157" s="14"/>
    </row>
    <row r="158" spans="17:20" x14ac:dyDescent="0.3">
      <c r="Q158" s="14"/>
      <c r="R158" s="14"/>
      <c r="S158" s="14"/>
      <c r="T158" s="14"/>
    </row>
    <row r="159" spans="17:20" x14ac:dyDescent="0.3">
      <c r="Q159" s="14"/>
      <c r="R159" s="14"/>
      <c r="S159" s="14"/>
      <c r="T159" s="14"/>
    </row>
    <row r="160" spans="17:20" x14ac:dyDescent="0.3">
      <c r="Q160" s="14"/>
      <c r="R160" s="14"/>
      <c r="S160" s="14"/>
      <c r="T160" s="14"/>
    </row>
    <row r="161" spans="17:20" x14ac:dyDescent="0.3">
      <c r="Q161" s="14"/>
      <c r="R161" s="14"/>
      <c r="S161" s="14"/>
      <c r="T161" s="14"/>
    </row>
    <row r="162" spans="17:20" x14ac:dyDescent="0.3">
      <c r="Q162" s="14"/>
      <c r="R162" s="14"/>
      <c r="S162" s="14"/>
      <c r="T162" s="14"/>
    </row>
    <row r="163" spans="17:20" x14ac:dyDescent="0.3">
      <c r="Q163" s="14"/>
      <c r="R163" s="14"/>
      <c r="S163" s="14"/>
      <c r="T163" s="14"/>
    </row>
    <row r="164" spans="17:20" x14ac:dyDescent="0.3">
      <c r="Q164" s="14"/>
      <c r="R164" s="14"/>
      <c r="S164" s="14"/>
      <c r="T164" s="14"/>
    </row>
    <row r="165" spans="17:20" x14ac:dyDescent="0.3">
      <c r="Q165" s="14"/>
      <c r="R165" s="14"/>
      <c r="S165" s="14"/>
      <c r="T165" s="14"/>
    </row>
    <row r="166" spans="17:20" x14ac:dyDescent="0.3">
      <c r="Q166" s="14"/>
      <c r="R166" s="14"/>
      <c r="S166" s="14"/>
      <c r="T166" s="14"/>
    </row>
    <row r="167" spans="17:20" x14ac:dyDescent="0.3">
      <c r="Q167" s="14"/>
      <c r="R167" s="14"/>
      <c r="S167" s="14"/>
      <c r="T167" s="14"/>
    </row>
    <row r="168" spans="17:20" x14ac:dyDescent="0.3">
      <c r="Q168" s="14"/>
      <c r="R168" s="14"/>
      <c r="S168" s="14"/>
      <c r="T168" s="14"/>
    </row>
    <row r="169" spans="17:20" x14ac:dyDescent="0.3">
      <c r="Q169" s="14"/>
      <c r="R169" s="14"/>
      <c r="S169" s="14"/>
      <c r="T169" s="14"/>
    </row>
    <row r="170" spans="17:20" x14ac:dyDescent="0.3">
      <c r="Q170" s="14"/>
      <c r="R170" s="14"/>
      <c r="S170" s="14"/>
      <c r="T170" s="14"/>
    </row>
    <row r="171" spans="17:20" x14ac:dyDescent="0.3">
      <c r="Q171" s="14"/>
      <c r="R171" s="14"/>
      <c r="S171" s="14"/>
      <c r="T171" s="14"/>
    </row>
    <row r="172" spans="17:20" x14ac:dyDescent="0.3">
      <c r="Q172" s="14"/>
      <c r="R172" s="14"/>
      <c r="S172" s="14"/>
      <c r="T172" s="14"/>
    </row>
    <row r="173" spans="17:20" x14ac:dyDescent="0.3">
      <c r="Q173" s="14"/>
      <c r="R173" s="14"/>
      <c r="S173" s="14"/>
      <c r="T173" s="14"/>
    </row>
    <row r="174" spans="17:20" x14ac:dyDescent="0.3">
      <c r="Q174" s="14"/>
      <c r="R174" s="14"/>
      <c r="S174" s="14"/>
      <c r="T174" s="14"/>
    </row>
    <row r="175" spans="17:20" x14ac:dyDescent="0.3">
      <c r="Q175" s="14"/>
      <c r="R175" s="14"/>
      <c r="S175" s="14"/>
      <c r="T175" s="14"/>
    </row>
    <row r="176" spans="17:20" x14ac:dyDescent="0.3">
      <c r="Q176" s="14"/>
      <c r="R176" s="14"/>
      <c r="S176" s="14"/>
      <c r="T176" s="14"/>
    </row>
    <row r="177" spans="17:20" x14ac:dyDescent="0.3">
      <c r="Q177" s="14"/>
      <c r="R177" s="14"/>
      <c r="S177" s="14"/>
      <c r="T177" s="14"/>
    </row>
    <row r="178" spans="17:20" x14ac:dyDescent="0.3">
      <c r="Q178" s="14"/>
      <c r="R178" s="14"/>
      <c r="S178" s="14"/>
      <c r="T178" s="14"/>
    </row>
    <row r="179" spans="17:20" x14ac:dyDescent="0.3">
      <c r="Q179" s="14"/>
      <c r="R179" s="14"/>
      <c r="S179" s="14"/>
      <c r="T179" s="14"/>
    </row>
    <row r="180" spans="17:20" x14ac:dyDescent="0.3">
      <c r="Q180" s="14"/>
      <c r="R180" s="14"/>
      <c r="S180" s="14"/>
      <c r="T180" s="14"/>
    </row>
    <row r="181" spans="17:20" x14ac:dyDescent="0.3">
      <c r="Q181" s="14"/>
      <c r="R181" s="14"/>
      <c r="S181" s="14"/>
      <c r="T181" s="14"/>
    </row>
    <row r="182" spans="17:20" x14ac:dyDescent="0.3">
      <c r="Q182" s="14"/>
      <c r="R182" s="14"/>
      <c r="S182" s="14"/>
      <c r="T182" s="14"/>
    </row>
    <row r="183" spans="17:20" x14ac:dyDescent="0.3">
      <c r="Q183" s="14"/>
      <c r="R183" s="14"/>
      <c r="S183" s="14"/>
      <c r="T183" s="14"/>
    </row>
    <row r="184" spans="17:20" x14ac:dyDescent="0.3">
      <c r="Q184" s="14"/>
      <c r="R184" s="14"/>
      <c r="S184" s="14"/>
      <c r="T184" s="14"/>
    </row>
    <row r="185" spans="17:20" x14ac:dyDescent="0.3">
      <c r="Q185" s="14"/>
      <c r="R185" s="14"/>
      <c r="S185" s="14"/>
      <c r="T185" s="14"/>
    </row>
    <row r="186" spans="17:20" x14ac:dyDescent="0.3">
      <c r="Q186" s="14"/>
      <c r="R186" s="14"/>
      <c r="S186" s="14"/>
      <c r="T186" s="14"/>
    </row>
    <row r="187" spans="17:20" x14ac:dyDescent="0.3">
      <c r="Q187" s="14"/>
      <c r="R187" s="14"/>
      <c r="S187" s="14"/>
      <c r="T187" s="14"/>
    </row>
    <row r="188" spans="17:20" x14ac:dyDescent="0.3">
      <c r="Q188" s="14"/>
      <c r="R188" s="14"/>
      <c r="S188" s="14"/>
      <c r="T188" s="14"/>
    </row>
    <row r="189" spans="17:20" x14ac:dyDescent="0.3">
      <c r="Q189" s="14"/>
      <c r="R189" s="14"/>
      <c r="S189" s="14"/>
      <c r="T189" s="14"/>
    </row>
    <row r="190" spans="17:20" x14ac:dyDescent="0.3">
      <c r="Q190" s="14"/>
      <c r="R190" s="14"/>
      <c r="S190" s="14"/>
      <c r="T190" s="14"/>
    </row>
    <row r="191" spans="17:20" x14ac:dyDescent="0.3">
      <c r="Q191" s="14"/>
      <c r="R191" s="14"/>
      <c r="S191" s="14"/>
      <c r="T191" s="14"/>
    </row>
    <row r="192" spans="17:20" x14ac:dyDescent="0.3">
      <c r="Q192" s="14"/>
      <c r="R192" s="14"/>
      <c r="S192" s="14"/>
      <c r="T192" s="14"/>
    </row>
    <row r="193" spans="17:20" x14ac:dyDescent="0.3">
      <c r="Q193" s="14"/>
      <c r="R193" s="14"/>
      <c r="S193" s="14"/>
      <c r="T193" s="14"/>
    </row>
    <row r="194" spans="17:20" x14ac:dyDescent="0.3">
      <c r="Q194" s="14"/>
      <c r="R194" s="14"/>
      <c r="S194" s="14"/>
      <c r="T194" s="14"/>
    </row>
    <row r="195" spans="17:20" x14ac:dyDescent="0.3">
      <c r="Q195" s="14"/>
      <c r="R195" s="14"/>
      <c r="S195" s="14"/>
      <c r="T195" s="14"/>
    </row>
    <row r="196" spans="17:20" x14ac:dyDescent="0.3">
      <c r="Q196" s="14"/>
      <c r="R196" s="14"/>
      <c r="S196" s="14"/>
      <c r="T196" s="14"/>
    </row>
    <row r="197" spans="17:20" x14ac:dyDescent="0.3">
      <c r="Q197" s="14"/>
      <c r="R197" s="14"/>
      <c r="S197" s="14"/>
      <c r="T197" s="14"/>
    </row>
    <row r="198" spans="17:20" x14ac:dyDescent="0.3">
      <c r="Q198" s="14"/>
      <c r="R198" s="14"/>
      <c r="S198" s="14"/>
      <c r="T198" s="14"/>
    </row>
    <row r="199" spans="17:20" x14ac:dyDescent="0.3">
      <c r="Q199" s="14"/>
      <c r="R199" s="14"/>
      <c r="S199" s="14"/>
      <c r="T199" s="14"/>
    </row>
    <row r="200" spans="17:20" x14ac:dyDescent="0.3">
      <c r="Q200" s="14"/>
      <c r="R200" s="14"/>
      <c r="S200" s="14"/>
      <c r="T200" s="14"/>
    </row>
    <row r="201" spans="17:20" x14ac:dyDescent="0.3">
      <c r="Q201" s="14"/>
      <c r="R201" s="14"/>
      <c r="S201" s="14"/>
      <c r="T201" s="14"/>
    </row>
    <row r="202" spans="17:20" x14ac:dyDescent="0.3">
      <c r="Q202" s="14"/>
      <c r="R202" s="14"/>
      <c r="S202" s="14"/>
      <c r="T202" s="14"/>
    </row>
    <row r="203" spans="17:20" x14ac:dyDescent="0.3">
      <c r="Q203" s="14"/>
      <c r="R203" s="14"/>
      <c r="S203" s="14"/>
      <c r="T203" s="14"/>
    </row>
    <row r="204" spans="17:20" x14ac:dyDescent="0.3">
      <c r="Q204" s="14"/>
      <c r="R204" s="14"/>
      <c r="S204" s="14"/>
      <c r="T204" s="14"/>
    </row>
    <row r="205" spans="17:20" x14ac:dyDescent="0.3">
      <c r="Q205" s="14"/>
      <c r="R205" s="14"/>
      <c r="S205" s="14"/>
      <c r="T205" s="14"/>
    </row>
    <row r="206" spans="17:20" x14ac:dyDescent="0.3">
      <c r="Q206" s="14"/>
      <c r="R206" s="14"/>
      <c r="S206" s="14"/>
      <c r="T206" s="14"/>
    </row>
    <row r="207" spans="17:20" x14ac:dyDescent="0.3">
      <c r="Q207" s="14"/>
      <c r="R207" s="14"/>
      <c r="S207" s="14"/>
      <c r="T207" s="14"/>
    </row>
    <row r="208" spans="17:20" x14ac:dyDescent="0.3">
      <c r="Q208" s="14"/>
      <c r="R208" s="14"/>
      <c r="S208" s="14"/>
      <c r="T208" s="14"/>
    </row>
    <row r="209" spans="17:20" x14ac:dyDescent="0.3">
      <c r="Q209" s="14"/>
      <c r="R209" s="14"/>
      <c r="S209" s="14"/>
      <c r="T209" s="14"/>
    </row>
    <row r="210" spans="17:20" x14ac:dyDescent="0.3">
      <c r="Q210" s="14"/>
      <c r="R210" s="14"/>
      <c r="S210" s="14"/>
      <c r="T210" s="14"/>
    </row>
    <row r="211" spans="17:20" x14ac:dyDescent="0.3">
      <c r="Q211" s="14"/>
      <c r="R211" s="14"/>
      <c r="S211" s="14"/>
      <c r="T211" s="14"/>
    </row>
    <row r="212" spans="17:20" x14ac:dyDescent="0.3">
      <c r="Q212" s="14"/>
      <c r="R212" s="14"/>
      <c r="S212" s="14"/>
      <c r="T212" s="14"/>
    </row>
    <row r="213" spans="17:20" x14ac:dyDescent="0.3">
      <c r="Q213" s="14"/>
      <c r="R213" s="14"/>
      <c r="S213" s="14"/>
      <c r="T213" s="14"/>
    </row>
    <row r="214" spans="17:20" x14ac:dyDescent="0.3">
      <c r="Q214" s="14"/>
      <c r="R214" s="14"/>
      <c r="S214" s="14"/>
      <c r="T214" s="14"/>
    </row>
    <row r="215" spans="17:20" x14ac:dyDescent="0.3">
      <c r="Q215" s="14"/>
      <c r="R215" s="14"/>
      <c r="S215" s="14"/>
      <c r="T215" s="14"/>
    </row>
    <row r="216" spans="17:20" x14ac:dyDescent="0.3">
      <c r="Q216" s="14"/>
      <c r="R216" s="14"/>
      <c r="S216" s="14"/>
      <c r="T216" s="14"/>
    </row>
    <row r="217" spans="17:20" x14ac:dyDescent="0.3">
      <c r="Q217" s="14"/>
      <c r="R217" s="14"/>
      <c r="S217" s="14"/>
      <c r="T217" s="14"/>
    </row>
    <row r="218" spans="17:20" x14ac:dyDescent="0.3">
      <c r="Q218" s="14"/>
      <c r="R218" s="14"/>
      <c r="S218" s="14"/>
      <c r="T218" s="14"/>
    </row>
    <row r="219" spans="17:20" x14ac:dyDescent="0.3">
      <c r="Q219" s="14"/>
      <c r="R219" s="14"/>
      <c r="S219" s="14"/>
      <c r="T219" s="14"/>
    </row>
    <row r="220" spans="17:20" x14ac:dyDescent="0.3">
      <c r="Q220" s="14"/>
      <c r="R220" s="14"/>
      <c r="S220" s="14"/>
      <c r="T220" s="14"/>
    </row>
    <row r="221" spans="17:20" x14ac:dyDescent="0.3">
      <c r="Q221" s="14"/>
      <c r="R221" s="14"/>
      <c r="S221" s="14"/>
      <c r="T221" s="14"/>
    </row>
    <row r="222" spans="17:20" x14ac:dyDescent="0.3">
      <c r="Q222" s="14"/>
      <c r="R222" s="14"/>
      <c r="S222" s="14"/>
      <c r="T222" s="14"/>
    </row>
    <row r="223" spans="17:20" x14ac:dyDescent="0.3">
      <c r="Q223" s="14"/>
      <c r="R223" s="14"/>
      <c r="S223" s="14"/>
      <c r="T223" s="14"/>
    </row>
    <row r="224" spans="17:20" x14ac:dyDescent="0.3">
      <c r="Q224" s="14"/>
      <c r="R224" s="14"/>
      <c r="S224" s="14"/>
      <c r="T224" s="14"/>
    </row>
    <row r="225" spans="17:20" x14ac:dyDescent="0.3">
      <c r="Q225" s="14"/>
      <c r="R225" s="14"/>
      <c r="S225" s="14"/>
      <c r="T225" s="14"/>
    </row>
    <row r="226" spans="17:20" x14ac:dyDescent="0.3">
      <c r="Q226" s="14"/>
      <c r="R226" s="14"/>
      <c r="S226" s="14"/>
      <c r="T226" s="14"/>
    </row>
    <row r="227" spans="17:20" x14ac:dyDescent="0.3">
      <c r="Q227" s="14"/>
      <c r="R227" s="14"/>
      <c r="S227" s="14"/>
      <c r="T227" s="14"/>
    </row>
    <row r="228" spans="17:20" x14ac:dyDescent="0.3">
      <c r="Q228" s="14"/>
      <c r="R228" s="14"/>
      <c r="S228" s="14"/>
      <c r="T228" s="14"/>
    </row>
    <row r="229" spans="17:20" x14ac:dyDescent="0.3">
      <c r="Q229" s="14"/>
      <c r="R229" s="14"/>
      <c r="S229" s="14"/>
      <c r="T229" s="14"/>
    </row>
    <row r="230" spans="17:20" x14ac:dyDescent="0.3">
      <c r="Q230" s="14"/>
      <c r="R230" s="14"/>
      <c r="S230" s="14"/>
      <c r="T230" s="14"/>
    </row>
    <row r="231" spans="17:20" x14ac:dyDescent="0.3">
      <c r="Q231" s="14"/>
      <c r="R231" s="14"/>
      <c r="S231" s="14"/>
      <c r="T231" s="14"/>
    </row>
    <row r="232" spans="17:20" x14ac:dyDescent="0.3">
      <c r="Q232" s="14"/>
      <c r="R232" s="14"/>
      <c r="S232" s="14"/>
      <c r="T232" s="14"/>
    </row>
    <row r="233" spans="17:20" x14ac:dyDescent="0.3">
      <c r="Q233" s="14"/>
      <c r="R233" s="14"/>
      <c r="S233" s="14"/>
      <c r="T233" s="14"/>
    </row>
    <row r="234" spans="17:20" x14ac:dyDescent="0.3">
      <c r="Q234" s="14"/>
      <c r="R234" s="14"/>
      <c r="S234" s="14"/>
      <c r="T234" s="14"/>
    </row>
    <row r="235" spans="17:20" x14ac:dyDescent="0.3">
      <c r="Q235" s="14"/>
      <c r="R235" s="14"/>
      <c r="S235" s="14"/>
      <c r="T235" s="14"/>
    </row>
    <row r="236" spans="17:20" x14ac:dyDescent="0.3">
      <c r="Q236" s="14"/>
      <c r="R236" s="14"/>
      <c r="S236" s="14"/>
      <c r="T236" s="14"/>
    </row>
    <row r="237" spans="17:20" x14ac:dyDescent="0.3">
      <c r="Q237" s="14"/>
      <c r="R237" s="14"/>
      <c r="S237" s="14"/>
      <c r="T237" s="14"/>
    </row>
    <row r="238" spans="17:20" x14ac:dyDescent="0.3">
      <c r="Q238" s="14"/>
      <c r="R238" s="14"/>
      <c r="S238" s="14"/>
      <c r="T238" s="14"/>
    </row>
    <row r="239" spans="17:20" x14ac:dyDescent="0.3">
      <c r="Q239" s="14"/>
      <c r="R239" s="14"/>
      <c r="S239" s="14"/>
      <c r="T239" s="14"/>
    </row>
    <row r="240" spans="17:20" x14ac:dyDescent="0.3">
      <c r="Q240" s="14"/>
      <c r="R240" s="14"/>
      <c r="S240" s="14"/>
      <c r="T240" s="14"/>
    </row>
    <row r="241" spans="17:20" x14ac:dyDescent="0.3">
      <c r="Q241" s="14"/>
      <c r="R241" s="14"/>
      <c r="S241" s="14"/>
      <c r="T241" s="14"/>
    </row>
    <row r="242" spans="17:20" x14ac:dyDescent="0.3">
      <c r="Q242" s="14"/>
      <c r="R242" s="14"/>
      <c r="S242" s="14"/>
      <c r="T242" s="14"/>
    </row>
    <row r="243" spans="17:20" x14ac:dyDescent="0.3">
      <c r="Q243" s="14"/>
      <c r="R243" s="14"/>
      <c r="S243" s="14"/>
      <c r="T243" s="14"/>
    </row>
    <row r="244" spans="17:20" x14ac:dyDescent="0.3">
      <c r="Q244" s="14"/>
      <c r="R244" s="14"/>
      <c r="S244" s="14"/>
      <c r="T244" s="14"/>
    </row>
    <row r="245" spans="17:20" x14ac:dyDescent="0.3">
      <c r="Q245" s="14"/>
      <c r="R245" s="14"/>
      <c r="S245" s="14"/>
      <c r="T245" s="14"/>
    </row>
    <row r="246" spans="17:20" x14ac:dyDescent="0.3">
      <c r="Q246" s="14"/>
      <c r="R246" s="14"/>
      <c r="S246" s="14"/>
      <c r="T246" s="14"/>
    </row>
    <row r="247" spans="17:20" x14ac:dyDescent="0.3">
      <c r="Q247" s="14"/>
      <c r="R247" s="14"/>
      <c r="S247" s="14"/>
      <c r="T247" s="14"/>
    </row>
    <row r="248" spans="17:20" x14ac:dyDescent="0.3">
      <c r="Q248" s="14"/>
      <c r="R248" s="14"/>
      <c r="S248" s="14"/>
      <c r="T248" s="14"/>
    </row>
    <row r="249" spans="17:20" x14ac:dyDescent="0.3">
      <c r="Q249" s="14"/>
      <c r="R249" s="14"/>
      <c r="S249" s="14"/>
      <c r="T249" s="14"/>
    </row>
    <row r="250" spans="17:20" x14ac:dyDescent="0.3">
      <c r="Q250" s="14"/>
      <c r="R250" s="14"/>
      <c r="S250" s="14"/>
      <c r="T250" s="14"/>
    </row>
    <row r="251" spans="17:20" x14ac:dyDescent="0.3">
      <c r="Q251" s="14"/>
      <c r="R251" s="14"/>
      <c r="S251" s="14"/>
      <c r="T251" s="14"/>
    </row>
    <row r="252" spans="17:20" x14ac:dyDescent="0.3">
      <c r="Q252" s="14"/>
      <c r="R252" s="14"/>
      <c r="S252" s="14"/>
      <c r="T252" s="14"/>
    </row>
    <row r="253" spans="17:20" x14ac:dyDescent="0.3">
      <c r="Q253" s="14"/>
      <c r="R253" s="14"/>
      <c r="S253" s="14"/>
      <c r="T253" s="14"/>
    </row>
    <row r="254" spans="17:20" x14ac:dyDescent="0.3">
      <c r="Q254" s="14"/>
      <c r="R254" s="14"/>
      <c r="S254" s="14"/>
      <c r="T254" s="14"/>
    </row>
    <row r="255" spans="17:20" x14ac:dyDescent="0.3">
      <c r="Q255" s="14"/>
      <c r="R255" s="14"/>
      <c r="S255" s="14"/>
      <c r="T255" s="14"/>
    </row>
    <row r="256" spans="17:20" x14ac:dyDescent="0.3">
      <c r="Q256" s="14"/>
      <c r="R256" s="14"/>
      <c r="S256" s="14"/>
      <c r="T256" s="14"/>
    </row>
    <row r="257" spans="17:20" x14ac:dyDescent="0.3">
      <c r="Q257" s="14"/>
      <c r="R257" s="14"/>
      <c r="S257" s="14"/>
      <c r="T257" s="14"/>
    </row>
    <row r="258" spans="17:20" x14ac:dyDescent="0.3">
      <c r="Q258" s="14"/>
      <c r="R258" s="14"/>
      <c r="S258" s="14"/>
      <c r="T258" s="14"/>
    </row>
    <row r="259" spans="17:20" x14ac:dyDescent="0.3">
      <c r="Q259" s="14"/>
      <c r="R259" s="14"/>
      <c r="S259" s="14"/>
      <c r="T259" s="14"/>
    </row>
    <row r="260" spans="17:20" x14ac:dyDescent="0.3">
      <c r="Q260" s="14"/>
      <c r="R260" s="14"/>
      <c r="S260" s="14"/>
      <c r="T260" s="14"/>
    </row>
    <row r="261" spans="17:20" x14ac:dyDescent="0.3">
      <c r="Q261" s="14"/>
      <c r="R261" s="14"/>
      <c r="S261" s="14"/>
      <c r="T261" s="14"/>
    </row>
    <row r="262" spans="17:20" x14ac:dyDescent="0.3">
      <c r="Q262" s="14"/>
      <c r="R262" s="14"/>
      <c r="S262" s="14"/>
      <c r="T262" s="14"/>
    </row>
    <row r="263" spans="17:20" x14ac:dyDescent="0.3">
      <c r="Q263" s="14"/>
      <c r="R263" s="14"/>
      <c r="S263" s="14"/>
      <c r="T263" s="14"/>
    </row>
    <row r="264" spans="17:20" x14ac:dyDescent="0.3">
      <c r="Q264" s="14"/>
      <c r="R264" s="14"/>
      <c r="S264" s="14"/>
      <c r="T264" s="14"/>
    </row>
    <row r="265" spans="17:20" x14ac:dyDescent="0.3">
      <c r="Q265" s="14"/>
      <c r="R265" s="14"/>
      <c r="S265" s="14"/>
      <c r="T265" s="14"/>
    </row>
    <row r="266" spans="17:20" x14ac:dyDescent="0.3">
      <c r="Q266" s="14"/>
      <c r="R266" s="14"/>
      <c r="S266" s="14"/>
      <c r="T266" s="14"/>
    </row>
    <row r="267" spans="17:20" x14ac:dyDescent="0.3">
      <c r="Q267" s="14"/>
      <c r="R267" s="14"/>
      <c r="S267" s="14"/>
      <c r="T267" s="14"/>
    </row>
    <row r="268" spans="17:20" x14ac:dyDescent="0.3">
      <c r="Q268" s="14"/>
      <c r="R268" s="14"/>
      <c r="S268" s="14"/>
      <c r="T268" s="14"/>
    </row>
    <row r="269" spans="17:20" x14ac:dyDescent="0.3">
      <c r="Q269" s="14"/>
      <c r="R269" s="14"/>
      <c r="S269" s="14"/>
      <c r="T269" s="14"/>
    </row>
    <row r="270" spans="17:20" x14ac:dyDescent="0.3">
      <c r="Q270" s="14"/>
      <c r="R270" s="14"/>
      <c r="S270" s="14"/>
      <c r="T270" s="14"/>
    </row>
    <row r="271" spans="17:20" x14ac:dyDescent="0.3">
      <c r="Q271" s="14"/>
      <c r="R271" s="14"/>
      <c r="S271" s="14"/>
      <c r="T271" s="14"/>
    </row>
    <row r="272" spans="17:20" x14ac:dyDescent="0.3">
      <c r="Q272" s="14"/>
      <c r="R272" s="14"/>
      <c r="S272" s="14"/>
      <c r="T272" s="14"/>
    </row>
    <row r="273" spans="17:20" x14ac:dyDescent="0.3">
      <c r="Q273" s="14"/>
      <c r="R273" s="14"/>
      <c r="S273" s="14"/>
      <c r="T273" s="14"/>
    </row>
    <row r="274" spans="17:20" x14ac:dyDescent="0.3">
      <c r="Q274" s="14"/>
      <c r="R274" s="14"/>
      <c r="S274" s="14"/>
      <c r="T274" s="14"/>
    </row>
    <row r="275" spans="17:20" x14ac:dyDescent="0.3">
      <c r="Q275" s="14"/>
      <c r="R275" s="14"/>
      <c r="S275" s="14"/>
      <c r="T275" s="14"/>
    </row>
    <row r="276" spans="17:20" x14ac:dyDescent="0.3">
      <c r="Q276" s="14"/>
      <c r="R276" s="14"/>
      <c r="S276" s="14"/>
      <c r="T276" s="14"/>
    </row>
    <row r="277" spans="17:20" x14ac:dyDescent="0.3">
      <c r="Q277" s="14"/>
      <c r="R277" s="14"/>
      <c r="S277" s="14"/>
      <c r="T277" s="14"/>
    </row>
    <row r="278" spans="17:20" x14ac:dyDescent="0.3">
      <c r="Q278" s="14"/>
      <c r="R278" s="14"/>
      <c r="S278" s="14"/>
      <c r="T278" s="14"/>
    </row>
    <row r="279" spans="17:20" x14ac:dyDescent="0.3">
      <c r="Q279" s="14"/>
      <c r="R279" s="14"/>
      <c r="S279" s="14"/>
      <c r="T279" s="14"/>
    </row>
    <row r="280" spans="17:20" x14ac:dyDescent="0.3">
      <c r="Q280" s="14"/>
      <c r="R280" s="14"/>
      <c r="S280" s="14"/>
      <c r="T280" s="14"/>
    </row>
    <row r="281" spans="17:20" x14ac:dyDescent="0.3">
      <c r="Q281" s="14"/>
      <c r="R281" s="14"/>
      <c r="S281" s="14"/>
      <c r="T281" s="14"/>
    </row>
    <row r="282" spans="17:20" x14ac:dyDescent="0.3">
      <c r="Q282" s="14"/>
      <c r="R282" s="14"/>
      <c r="S282" s="14"/>
      <c r="T282" s="14"/>
    </row>
    <row r="283" spans="17:20" x14ac:dyDescent="0.3">
      <c r="Q283" s="14"/>
      <c r="R283" s="14"/>
      <c r="S283" s="14"/>
      <c r="T283" s="14"/>
    </row>
    <row r="284" spans="17:20" x14ac:dyDescent="0.3">
      <c r="Q284" s="14"/>
      <c r="R284" s="14"/>
      <c r="S284" s="14"/>
      <c r="T284" s="14"/>
    </row>
    <row r="285" spans="17:20" x14ac:dyDescent="0.3">
      <c r="Q285" s="14"/>
      <c r="R285" s="14"/>
      <c r="S285" s="14"/>
      <c r="T285" s="14"/>
    </row>
    <row r="286" spans="17:20" x14ac:dyDescent="0.3">
      <c r="Q286" s="14"/>
      <c r="R286" s="14"/>
      <c r="S286" s="14"/>
      <c r="T286" s="14"/>
    </row>
    <row r="287" spans="17:20" x14ac:dyDescent="0.3">
      <c r="Q287" s="14"/>
      <c r="R287" s="14"/>
      <c r="S287" s="14"/>
      <c r="T287" s="14"/>
    </row>
    <row r="288" spans="17:20" x14ac:dyDescent="0.3">
      <c r="Q288" s="14"/>
      <c r="R288" s="14"/>
      <c r="S288" s="14"/>
      <c r="T288" s="14"/>
    </row>
    <row r="289" spans="17:20" x14ac:dyDescent="0.3">
      <c r="Q289" s="14"/>
      <c r="R289" s="14"/>
      <c r="S289" s="14"/>
      <c r="T289" s="14"/>
    </row>
    <row r="290" spans="17:20" x14ac:dyDescent="0.3">
      <c r="Q290" s="14"/>
      <c r="R290" s="14"/>
      <c r="S290" s="14"/>
      <c r="T290" s="14"/>
    </row>
    <row r="291" spans="17:20" x14ac:dyDescent="0.3">
      <c r="Q291" s="14"/>
      <c r="R291" s="14"/>
      <c r="S291" s="14"/>
      <c r="T291" s="14"/>
    </row>
    <row r="292" spans="17:20" x14ac:dyDescent="0.3">
      <c r="Q292" s="14"/>
      <c r="R292" s="14"/>
      <c r="S292" s="14"/>
      <c r="T292" s="14"/>
    </row>
    <row r="293" spans="17:20" x14ac:dyDescent="0.3">
      <c r="Q293" s="14"/>
      <c r="R293" s="14"/>
      <c r="S293" s="14"/>
      <c r="T293" s="14"/>
    </row>
    <row r="294" spans="17:20" x14ac:dyDescent="0.3">
      <c r="Q294" s="14"/>
      <c r="R294" s="14"/>
      <c r="S294" s="14"/>
      <c r="T294" s="14"/>
    </row>
    <row r="295" spans="17:20" x14ac:dyDescent="0.3">
      <c r="Q295" s="14"/>
      <c r="R295" s="14"/>
      <c r="S295" s="14"/>
      <c r="T295" s="14"/>
    </row>
    <row r="296" spans="17:20" x14ac:dyDescent="0.3">
      <c r="Q296" s="14"/>
      <c r="R296" s="14"/>
      <c r="S296" s="14"/>
      <c r="T296" s="14"/>
    </row>
    <row r="297" spans="17:20" x14ac:dyDescent="0.3">
      <c r="Q297" s="14"/>
      <c r="R297" s="14"/>
      <c r="S297" s="14"/>
      <c r="T297" s="14"/>
    </row>
    <row r="298" spans="17:20" x14ac:dyDescent="0.3">
      <c r="Q298" s="14"/>
      <c r="R298" s="14"/>
      <c r="S298" s="14"/>
      <c r="T298" s="14"/>
    </row>
    <row r="299" spans="17:20" x14ac:dyDescent="0.3">
      <c r="Q299" s="14"/>
      <c r="R299" s="14"/>
      <c r="S299" s="14"/>
      <c r="T299" s="14"/>
    </row>
    <row r="300" spans="17:20" x14ac:dyDescent="0.3">
      <c r="Q300" s="14"/>
      <c r="R300" s="14"/>
      <c r="S300" s="14"/>
      <c r="T300" s="14"/>
    </row>
    <row r="301" spans="17:20" x14ac:dyDescent="0.3">
      <c r="Q301" s="14"/>
      <c r="R301" s="14"/>
      <c r="S301" s="14"/>
      <c r="T301" s="14"/>
    </row>
    <row r="302" spans="17:20" x14ac:dyDescent="0.3">
      <c r="Q302" s="14"/>
      <c r="R302" s="14"/>
      <c r="S302" s="14"/>
      <c r="T302" s="14"/>
    </row>
    <row r="303" spans="17:20" x14ac:dyDescent="0.3">
      <c r="Q303" s="14"/>
      <c r="R303" s="14"/>
      <c r="S303" s="14"/>
      <c r="T303" s="14"/>
    </row>
    <row r="304" spans="17:20" x14ac:dyDescent="0.3">
      <c r="Q304" s="14"/>
      <c r="R304" s="14"/>
      <c r="S304" s="14"/>
      <c r="T304" s="14"/>
    </row>
    <row r="305" spans="17:20" x14ac:dyDescent="0.3">
      <c r="Q305" s="14"/>
      <c r="R305" s="14"/>
      <c r="S305" s="14"/>
      <c r="T305" s="14"/>
    </row>
    <row r="306" spans="17:20" x14ac:dyDescent="0.3">
      <c r="Q306" s="14"/>
      <c r="R306" s="14"/>
      <c r="S306" s="14"/>
      <c r="T306" s="14"/>
    </row>
    <row r="307" spans="17:20" x14ac:dyDescent="0.3">
      <c r="Q307" s="14"/>
      <c r="R307" s="14"/>
      <c r="S307" s="14"/>
      <c r="T307" s="14"/>
    </row>
    <row r="308" spans="17:20" x14ac:dyDescent="0.3">
      <c r="Q308" s="14"/>
      <c r="R308" s="14"/>
      <c r="S308" s="14"/>
      <c r="T308" s="14"/>
    </row>
    <row r="309" spans="17:20" x14ac:dyDescent="0.3">
      <c r="Q309" s="14"/>
      <c r="R309" s="14"/>
      <c r="S309" s="14"/>
      <c r="T309" s="14"/>
    </row>
    <row r="310" spans="17:20" x14ac:dyDescent="0.3">
      <c r="Q310" s="14"/>
      <c r="R310" s="14"/>
      <c r="S310" s="14"/>
      <c r="T310" s="14"/>
    </row>
    <row r="311" spans="17:20" x14ac:dyDescent="0.3">
      <c r="Q311" s="14"/>
      <c r="R311" s="14"/>
      <c r="S311" s="14"/>
      <c r="T311" s="14"/>
    </row>
    <row r="312" spans="17:20" x14ac:dyDescent="0.3">
      <c r="Q312" s="14"/>
      <c r="R312" s="14"/>
      <c r="S312" s="14"/>
      <c r="T312" s="14"/>
    </row>
    <row r="313" spans="17:20" x14ac:dyDescent="0.3">
      <c r="Q313" s="14"/>
      <c r="R313" s="14"/>
      <c r="S313" s="14"/>
      <c r="T313" s="14"/>
    </row>
    <row r="314" spans="17:20" x14ac:dyDescent="0.3">
      <c r="Q314" s="14"/>
      <c r="R314" s="14"/>
      <c r="S314" s="14"/>
      <c r="T314" s="14"/>
    </row>
    <row r="315" spans="17:20" x14ac:dyDescent="0.3">
      <c r="Q315" s="14"/>
      <c r="R315" s="14"/>
      <c r="S315" s="14"/>
      <c r="T315" s="14"/>
    </row>
    <row r="316" spans="17:20" x14ac:dyDescent="0.3">
      <c r="Q316" s="14"/>
      <c r="R316" s="14"/>
      <c r="S316" s="14"/>
      <c r="T316" s="14"/>
    </row>
    <row r="317" spans="17:20" x14ac:dyDescent="0.3">
      <c r="Q317" s="14"/>
      <c r="R317" s="14"/>
      <c r="S317" s="14"/>
      <c r="T317" s="14"/>
    </row>
    <row r="318" spans="17:20" x14ac:dyDescent="0.3">
      <c r="Q318" s="14"/>
      <c r="R318" s="14"/>
      <c r="S318" s="14"/>
      <c r="T318" s="14"/>
    </row>
    <row r="319" spans="17:20" x14ac:dyDescent="0.3">
      <c r="Q319" s="14"/>
      <c r="R319" s="14"/>
      <c r="S319" s="14"/>
      <c r="T319" s="14"/>
    </row>
    <row r="320" spans="17:20" x14ac:dyDescent="0.3">
      <c r="Q320" s="14"/>
      <c r="R320" s="14"/>
      <c r="S320" s="14"/>
      <c r="T320" s="14"/>
    </row>
    <row r="321" spans="17:20" x14ac:dyDescent="0.3">
      <c r="Q321" s="14"/>
      <c r="R321" s="14"/>
      <c r="S321" s="14"/>
      <c r="T321" s="14"/>
    </row>
    <row r="322" spans="17:20" x14ac:dyDescent="0.3">
      <c r="Q322" s="14"/>
      <c r="R322" s="14"/>
      <c r="S322" s="14"/>
      <c r="T322" s="14"/>
    </row>
    <row r="323" spans="17:20" x14ac:dyDescent="0.3">
      <c r="Q323" s="14"/>
      <c r="R323" s="14"/>
      <c r="S323" s="14"/>
      <c r="T323" s="14"/>
    </row>
    <row r="324" spans="17:20" x14ac:dyDescent="0.3">
      <c r="Q324" s="14"/>
      <c r="R324" s="14"/>
      <c r="S324" s="14"/>
      <c r="T324" s="14"/>
    </row>
    <row r="325" spans="17:20" x14ac:dyDescent="0.3">
      <c r="Q325" s="14"/>
      <c r="R325" s="14"/>
      <c r="S325" s="14"/>
      <c r="T325" s="14"/>
    </row>
    <row r="326" spans="17:20" x14ac:dyDescent="0.3">
      <c r="Q326" s="14"/>
      <c r="R326" s="14"/>
      <c r="S326" s="14"/>
      <c r="T326" s="14"/>
    </row>
    <row r="327" spans="17:20" x14ac:dyDescent="0.3">
      <c r="Q327" s="14"/>
      <c r="R327" s="14"/>
      <c r="S327" s="14"/>
      <c r="T327" s="14"/>
    </row>
    <row r="328" spans="17:20" x14ac:dyDescent="0.3">
      <c r="Q328" s="14"/>
      <c r="R328" s="14"/>
      <c r="S328" s="14"/>
      <c r="T328" s="14"/>
    </row>
    <row r="329" spans="17:20" x14ac:dyDescent="0.3">
      <c r="Q329" s="14"/>
      <c r="R329" s="14"/>
      <c r="S329" s="14"/>
      <c r="T329" s="14"/>
    </row>
    <row r="330" spans="17:20" x14ac:dyDescent="0.3">
      <c r="Q330" s="14"/>
      <c r="R330" s="14"/>
      <c r="S330" s="14"/>
      <c r="T330" s="14"/>
    </row>
    <row r="331" spans="17:20" x14ac:dyDescent="0.3">
      <c r="Q331" s="14"/>
      <c r="R331" s="14"/>
      <c r="S331" s="14"/>
      <c r="T331" s="14"/>
    </row>
    <row r="332" spans="17:20" x14ac:dyDescent="0.3">
      <c r="Q332" s="14"/>
      <c r="R332" s="14"/>
      <c r="S332" s="14"/>
      <c r="T332" s="14"/>
    </row>
  </sheetData>
  <mergeCells count="44">
    <mergeCell ref="Q61:R61"/>
    <mergeCell ref="S61:T61"/>
    <mergeCell ref="Q6:R7"/>
    <mergeCell ref="A62:E62"/>
    <mergeCell ref="A63:E64"/>
    <mergeCell ref="F63:F68"/>
    <mergeCell ref="H63:N63"/>
    <mergeCell ref="H64:N64"/>
    <mergeCell ref="A65:E65"/>
    <mergeCell ref="H65:N65"/>
    <mergeCell ref="A66:E68"/>
    <mergeCell ref="H66:N66"/>
    <mergeCell ref="H67:N67"/>
    <mergeCell ref="H68:N68"/>
    <mergeCell ref="B61:N61"/>
    <mergeCell ref="O61:P61"/>
    <mergeCell ref="U6:V7"/>
    <mergeCell ref="O4:V5"/>
    <mergeCell ref="S6:T7"/>
    <mergeCell ref="O6:P7"/>
    <mergeCell ref="O8:O9"/>
    <mergeCell ref="P8:P9"/>
    <mergeCell ref="V8:V9"/>
    <mergeCell ref="S8:S9"/>
    <mergeCell ref="T8:T9"/>
    <mergeCell ref="U8:U9"/>
    <mergeCell ref="Q8:Q9"/>
    <mergeCell ref="R8:R9"/>
    <mergeCell ref="U61:V61"/>
    <mergeCell ref="A4:A9"/>
    <mergeCell ref="B4:B9"/>
    <mergeCell ref="F4:N4"/>
    <mergeCell ref="M7:M9"/>
    <mergeCell ref="N7:N9"/>
    <mergeCell ref="H8:H9"/>
    <mergeCell ref="J8:J9"/>
    <mergeCell ref="I8:I9"/>
    <mergeCell ref="H7:K7"/>
    <mergeCell ref="K8:K9"/>
    <mergeCell ref="C4:E8"/>
    <mergeCell ref="F5:F9"/>
    <mergeCell ref="H5:N6"/>
    <mergeCell ref="L7:L9"/>
    <mergeCell ref="G5:G9"/>
  </mergeCells>
  <pageMargins left="0.11811023622047245" right="0.19685039370078741" top="0.19685039370078741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Сводные данные</vt:lpstr>
      <vt:lpstr>Учебный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2019-05-05T03:25:09Z</dcterms:modified>
</cp:coreProperties>
</file>